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01 - III-00512 - km -...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101 - III-00512 - km -...'!$C$85:$K$267</definedName>
    <definedName name="_xlnm.Print_Area" localSheetId="1">'SO 101 - III-00512 - km -...'!$C$4:$J$39,'SO 101 - III-00512 - km -...'!$C$45:$J$67,'SO 101 - III-00512 - km -...'!$C$73:$K$267</definedName>
    <definedName name="_xlnm.Print_Titles" localSheetId="1">'SO 101 - III-00512 - km -...'!$85:$85</definedName>
    <definedName name="_xlnm._FilterDatabase" localSheetId="2" hidden="1">'VRN - Vedlejší rozpočtové...'!$C$90:$K$119</definedName>
    <definedName name="_xlnm.Print_Area" localSheetId="2">'VRN - Vedlejší rozpočtové...'!$C$4:$J$41,'VRN - Vedlejší rozpočtové...'!$C$47:$J$70,'VRN - Vedlejší rozpočtové...'!$C$76:$K$119</definedName>
    <definedName name="_xlnm.Print_Titles" localSheetId="2">'VRN - Vedlejší rozpočtové...'!$90:$90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r="J39"/>
  <c r="J38"/>
  <c i="1" r="AY57"/>
  <c i="3" r="J37"/>
  <c i="1" r="AX57"/>
  <c i="3" r="BI118"/>
  <c r="BH118"/>
  <c r="BG118"/>
  <c r="BF118"/>
  <c r="T118"/>
  <c r="T117"/>
  <c r="R118"/>
  <c r="R117"/>
  <c r="P118"/>
  <c r="P117"/>
  <c r="BK118"/>
  <c r="BK117"/>
  <c r="J117"/>
  <c r="J118"/>
  <c r="BE118"/>
  <c r="J69"/>
  <c r="BI115"/>
  <c r="BH115"/>
  <c r="BG115"/>
  <c r="BF115"/>
  <c r="T115"/>
  <c r="T114"/>
  <c r="R115"/>
  <c r="R114"/>
  <c r="P115"/>
  <c r="P114"/>
  <c r="BK115"/>
  <c r="BK114"/>
  <c r="J114"/>
  <c r="J115"/>
  <c r="BE115"/>
  <c r="J68"/>
  <c r="BI112"/>
  <c r="BH112"/>
  <c r="BG112"/>
  <c r="BF112"/>
  <c r="T112"/>
  <c r="R112"/>
  <c r="P112"/>
  <c r="BK112"/>
  <c r="J112"/>
  <c r="BE112"/>
  <c r="BI110"/>
  <c r="BH110"/>
  <c r="BG110"/>
  <c r="BF110"/>
  <c r="T110"/>
  <c r="T109"/>
  <c r="R110"/>
  <c r="R109"/>
  <c r="P110"/>
  <c r="P109"/>
  <c r="BK110"/>
  <c r="BK109"/>
  <c r="J109"/>
  <c r="J110"/>
  <c r="BE110"/>
  <c r="J67"/>
  <c r="BI107"/>
  <c r="BH107"/>
  <c r="BG107"/>
  <c r="BF107"/>
  <c r="T107"/>
  <c r="R107"/>
  <c r="P107"/>
  <c r="BK107"/>
  <c r="J107"/>
  <c r="BE107"/>
  <c r="BI105"/>
  <c r="BH105"/>
  <c r="BG105"/>
  <c r="BF105"/>
  <c r="T105"/>
  <c r="T104"/>
  <c r="R105"/>
  <c r="R104"/>
  <c r="P105"/>
  <c r="P104"/>
  <c r="BK105"/>
  <c r="BK104"/>
  <c r="J104"/>
  <c r="J105"/>
  <c r="BE105"/>
  <c r="J66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F39"/>
  <c i="1" r="BD57"/>
  <c i="3" r="BH94"/>
  <c r="F38"/>
  <c i="1" r="BC57"/>
  <c i="3" r="BG94"/>
  <c r="F37"/>
  <c i="1" r="BB57"/>
  <c i="3" r="BF94"/>
  <c r="J36"/>
  <c i="1" r="AW57"/>
  <c i="3" r="F36"/>
  <c i="1" r="BA57"/>
  <c i="3" r="T94"/>
  <c r="T93"/>
  <c r="T92"/>
  <c r="T91"/>
  <c r="R94"/>
  <c r="R93"/>
  <c r="R92"/>
  <c r="R91"/>
  <c r="P94"/>
  <c r="P93"/>
  <c r="P92"/>
  <c r="P91"/>
  <c i="1" r="AU57"/>
  <c i="3" r="BK94"/>
  <c r="BK93"/>
  <c r="J93"/>
  <c r="BK92"/>
  <c r="J92"/>
  <c r="BK91"/>
  <c r="J91"/>
  <c r="J63"/>
  <c r="J32"/>
  <c i="1" r="AG57"/>
  <c i="3" r="J94"/>
  <c r="BE94"/>
  <c r="J35"/>
  <c i="1" r="AV57"/>
  <c i="3" r="F35"/>
  <c i="1" r="AZ57"/>
  <c i="3" r="J65"/>
  <c r="J64"/>
  <c r="J88"/>
  <c r="J87"/>
  <c r="F87"/>
  <c r="F85"/>
  <c r="E83"/>
  <c r="J59"/>
  <c r="J58"/>
  <c r="F58"/>
  <c r="F56"/>
  <c r="E54"/>
  <c r="J41"/>
  <c r="J20"/>
  <c r="E20"/>
  <c r="F88"/>
  <c r="F59"/>
  <c r="J19"/>
  <c r="J14"/>
  <c r="J85"/>
  <c r="J56"/>
  <c r="E7"/>
  <c r="E79"/>
  <c r="E50"/>
  <c i="2" r="J37"/>
  <c r="J36"/>
  <c i="1" r="AY56"/>
  <c i="2" r="J35"/>
  <c i="1" r="AX56"/>
  <c i="2" r="BI265"/>
  <c r="BH265"/>
  <c r="BG265"/>
  <c r="BF265"/>
  <c r="T265"/>
  <c r="T264"/>
  <c r="R265"/>
  <c r="R264"/>
  <c r="P265"/>
  <c r="P264"/>
  <c r="BK265"/>
  <c r="BK264"/>
  <c r="J264"/>
  <c r="J265"/>
  <c r="BE265"/>
  <c r="J66"/>
  <c r="BI256"/>
  <c r="BH256"/>
  <c r="BG256"/>
  <c r="BF256"/>
  <c r="T256"/>
  <c r="R256"/>
  <c r="P256"/>
  <c r="BK256"/>
  <c r="J256"/>
  <c r="BE256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4"/>
  <c r="BH244"/>
  <c r="BG244"/>
  <c r="BF244"/>
  <c r="T244"/>
  <c r="R244"/>
  <c r="P244"/>
  <c r="BK244"/>
  <c r="J244"/>
  <c r="BE244"/>
  <c r="BI241"/>
  <c r="BH241"/>
  <c r="BG241"/>
  <c r="BF241"/>
  <c r="T241"/>
  <c r="T240"/>
  <c r="R241"/>
  <c r="R240"/>
  <c r="P241"/>
  <c r="P240"/>
  <c r="BK241"/>
  <c r="BK240"/>
  <c r="J240"/>
  <c r="J241"/>
  <c r="BE241"/>
  <c r="J65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/>
  <c r="BI230"/>
  <c r="BH230"/>
  <c r="BG230"/>
  <c r="BF230"/>
  <c r="T230"/>
  <c r="R230"/>
  <c r="P230"/>
  <c r="BK230"/>
  <c r="J230"/>
  <c r="BE230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6"/>
  <c r="BH216"/>
  <c r="BG216"/>
  <c r="BF216"/>
  <c r="T216"/>
  <c r="R216"/>
  <c r="P216"/>
  <c r="BK216"/>
  <c r="J216"/>
  <c r="BE216"/>
  <c r="BI212"/>
  <c r="BH212"/>
  <c r="BG212"/>
  <c r="BF212"/>
  <c r="T212"/>
  <c r="R212"/>
  <c r="P212"/>
  <c r="BK212"/>
  <c r="J212"/>
  <c r="BE212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3"/>
  <c r="BH193"/>
  <c r="BG193"/>
  <c r="BF193"/>
  <c r="T193"/>
  <c r="R193"/>
  <c r="P193"/>
  <c r="BK193"/>
  <c r="J193"/>
  <c r="BE193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78"/>
  <c r="BH178"/>
  <c r="BG178"/>
  <c r="BF178"/>
  <c r="T178"/>
  <c r="R178"/>
  <c r="P178"/>
  <c r="BK178"/>
  <c r="J178"/>
  <c r="BE178"/>
  <c r="BI174"/>
  <c r="BH174"/>
  <c r="BG174"/>
  <c r="BF174"/>
  <c r="T174"/>
  <c r="R174"/>
  <c r="P174"/>
  <c r="BK174"/>
  <c r="J174"/>
  <c r="BE174"/>
  <c r="BI169"/>
  <c r="BH169"/>
  <c r="BG169"/>
  <c r="BF169"/>
  <c r="T169"/>
  <c r="T168"/>
  <c r="R169"/>
  <c r="R168"/>
  <c r="P169"/>
  <c r="P168"/>
  <c r="BK169"/>
  <c r="BK168"/>
  <c r="J168"/>
  <c r="J169"/>
  <c r="BE169"/>
  <c r="J64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1"/>
  <c r="BH161"/>
  <c r="BG161"/>
  <c r="BF161"/>
  <c r="T161"/>
  <c r="T160"/>
  <c r="R161"/>
  <c r="R160"/>
  <c r="P161"/>
  <c r="P160"/>
  <c r="BK161"/>
  <c r="BK160"/>
  <c r="J160"/>
  <c r="J161"/>
  <c r="BE161"/>
  <c r="J63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17"/>
  <c r="BH117"/>
  <c r="BG117"/>
  <c r="BF117"/>
  <c r="T117"/>
  <c r="R117"/>
  <c r="P117"/>
  <c r="BK117"/>
  <c r="J117"/>
  <c r="BE117"/>
  <c r="BI114"/>
  <c r="BH114"/>
  <c r="BG114"/>
  <c r="BF114"/>
  <c r="T114"/>
  <c r="T113"/>
  <c r="R114"/>
  <c r="R113"/>
  <c r="P114"/>
  <c r="P113"/>
  <c r="BK114"/>
  <c r="BK113"/>
  <c r="J113"/>
  <c r="J114"/>
  <c r="BE114"/>
  <c r="J62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/>
  <c r="BI93"/>
  <c r="BH93"/>
  <c r="BG93"/>
  <c r="BF93"/>
  <c r="T93"/>
  <c r="R93"/>
  <c r="P93"/>
  <c r="BK93"/>
  <c r="J93"/>
  <c r="BE93"/>
  <c r="BI89"/>
  <c r="F37"/>
  <c i="1" r="BD56"/>
  <c i="2" r="BH89"/>
  <c r="F36"/>
  <c i="1" r="BC56"/>
  <c i="2" r="BG89"/>
  <c r="F35"/>
  <c i="1" r="BB56"/>
  <c i="2" r="BF89"/>
  <c r="J34"/>
  <c i="1" r="AW56"/>
  <c i="2" r="F34"/>
  <c i="1" r="BA56"/>
  <c i="2" r="T89"/>
  <c r="T88"/>
  <c r="T87"/>
  <c r="T86"/>
  <c r="R89"/>
  <c r="R88"/>
  <c r="R87"/>
  <c r="R86"/>
  <c r="P89"/>
  <c r="P88"/>
  <c r="P87"/>
  <c r="P86"/>
  <c i="1" r="AU56"/>
  <c i="2" r="BK89"/>
  <c r="BK88"/>
  <c r="J88"/>
  <c r="BK87"/>
  <c r="J87"/>
  <c r="BK86"/>
  <c r="J86"/>
  <c r="J59"/>
  <c r="J30"/>
  <c i="1" r="AG56"/>
  <c i="2" r="J89"/>
  <c r="BE89"/>
  <c r="J33"/>
  <c i="1" r="AV56"/>
  <c i="2" r="F33"/>
  <c i="1" r="AZ56"/>
  <c i="2" r="J61"/>
  <c r="J60"/>
  <c r="J83"/>
  <c r="J82"/>
  <c r="F82"/>
  <c r="F80"/>
  <c r="E78"/>
  <c r="J55"/>
  <c r="J54"/>
  <c r="F54"/>
  <c r="F52"/>
  <c r="E50"/>
  <c r="J39"/>
  <c r="J18"/>
  <c r="E18"/>
  <c r="F83"/>
  <c r="F55"/>
  <c r="J17"/>
  <c r="J12"/>
  <c r="J80"/>
  <c r="J52"/>
  <c r="E7"/>
  <c r="E76"/>
  <c r="E48"/>
  <c i="1"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<sst xmlns="http://schemas.openxmlformats.org/spreadsheetml/2006/main">
  <si>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</si>
  <si>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</si>
  <si>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</si>
  <si>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</si>
  <si>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</si>
  <si>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{93cf23bb-0d21-4406-b048-5de36759b0ce}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</si>
  <si>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</si>
  <si>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</si>
  <si>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</si>
  <si>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</si>
  <si>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</si>
  <si>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</si>
  <si>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</si>
  <si>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</si>
  <si>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</si>
  <si>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201602a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</si>
  <si>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</si>
  <si>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</si>
  <si>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III/00516, III/00512 a III/0057 Jinočany, oprava silnic</t>
  </si>
  <si>
    <t>KSO:</t>
  </si>
  <si>
    <t>CC-CZ:</t>
  </si>
  <si>
    <t>Místo:</t>
  </si>
  <si>
    <t>Jinočany</t>
  </si>
  <si>
    <t>Datum:</t>
  </si>
  <si>
    <t>12. 11. 2018</t>
  </si>
  <si>
    <t>Zadavatel:</t>
  </si>
  <si>
    <t>IČ:</t>
  </si>
  <si>
    <t>00066001</t>
  </si>
  <si>
    <t>KSÚS Středočeského kraje, p.o.</t>
  </si>
  <si>
    <t>DIČ:</t>
  </si>
  <si>
    <t>CZ00066001</t>
  </si>
  <si>
    <t>Uchazeč:</t>
  </si>
  <si>
    <t>Vyplň údaj</t>
  </si>
  <si>
    <t>Projektant:</t>
  </si>
  <si>
    <t>02992485</t>
  </si>
  <si>
    <t>FORVIA CZ, s.r.o.</t>
  </si>
  <si>
    <t>CZ02992485</t>
  </si>
  <si>
    <t>True</t>
  </si>
  <si>
    <t>Zpracovatel:</t>
  </si>
  <si>
    <t>13891871</t>
  </si>
  <si>
    <t>Jitka Heřmanová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</si>
  <si>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</si>
  <si>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</si>
  <si>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</si>
  <si>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</si>
  <si>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</si>
  <si>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</si>
  <si>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</si>
  <si>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</si>
  <si>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</si>
  <si>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</si>
  <si>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</si>
  <si>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</si>
  <si>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</si>
  <si>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</si>
  <si>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</si>
  <si>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</si>
  <si>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</si>
  <si>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</si>
  <si>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</si>
  <si>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</si>
  <si>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</si>
  <si>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</si>
  <si>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</si>
  <si>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</si>
  <si>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</si>
  <si>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</si>
  <si>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</si>
  <si>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</si>
  <si>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</si>
  <si>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</si>
  <si>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</si>
  <si>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</si>
  <si>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</si>
  <si>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</si>
  <si>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</si>
  <si>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</si>
  <si>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</si>
  <si>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</si>
  <si>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</si>
  <si>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</si>
  <si>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</si>
  <si>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III/00512 - km - 0,000 - 1,127</t>
  </si>
  <si>
    <t>STA</t>
  </si>
  <si>
    <t>1</t>
  </si>
  <si>
    <t>{ead8fae5-8cf7-479b-ba45-36ff6e26b171}</t>
  </si>
  <si>
    <t>2</t>
  </si>
  <si>
    <t>/</t>
  </si>
  <si>
    <t>Soupis</t>
  </si>
  <si>
    <t>###NOINSERT###</t>
  </si>
  <si>
    <t>VRN</t>
  </si>
  <si>
    <t>Vedlejší rozpočtové náklady</t>
  </si>
  <si>
    <t>{fe1c2a68-8022-4e18-8ded-8433d9214d6e}</t>
  </si>
  <si>
    <t>KRYCÍ LIST SOUPISU PRACÍ</t>
  </si>
  <si>
    <t>Objekt:</t>
  </si>
  <si>
    <t>SO 101 - III/00512 - km - 0,000 - 1,127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</si>
  <si>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</si>
  <si>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</si>
  <si>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</si>
  <si>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</si>
  <si>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</si>
  <si>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</si>
  <si>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</si>
  <si>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</si>
  <si>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</si>
  <si>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</si>
  <si>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</si>
  <si>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</si>
  <si>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</si>
  <si>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</si>
  <si>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</si>
  <si>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</si>
  <si>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</si>
  <si>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</si>
  <si>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</si>
  <si>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</si>
  <si>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</si>
  <si>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</si>
  <si>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</si>
  <si>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</si>
  <si>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</si>
  <si>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</si>
  <si>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</si>
  <si>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</si>
  <si>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</si>
  <si>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113106171</t>
  </si>
  <si>
    <t>Rozebrání dlažeb vozovek ze zámkové dlažby s ložem z kameniva ručně</t>
  </si>
  <si>
    <t>m2</t>
  </si>
  <si>
    <t>CS ÚRS 2018 02</t>
  </si>
  <si>
    <t>4</t>
  </si>
  <si>
    <t>-832925358</t>
  </si>
  <si>
    <t>PP</t>
  </si>
  <si>
    <t>Rozebrání dlažeb a dílců vozovek a ploch s přemístěním hmot na skládku na vzdálenost do 3 m nebo s naložením na dopravní prostředek, s jakoukoliv výplní spár ručně ze zámkové dlažby s ložem z kameniva</t>
  </si>
  <si>
    <t>PSC</t>
  </si>
  <si>
    <t xml:space="preserve">Poznámka k souboru cen:_x000d_
1. Ceny jsou určeny pro rozebrání dlažeb a dílců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</si>
  <si>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VV</t>
  </si>
  <si>
    <t>(14+4+9+10+5+6,5)*1</t>
  </si>
  <si>
    <t>113107223</t>
  </si>
  <si>
    <t>Odstranění podkladu z kameniva drceného tl 300 mm strojně pl přes 200 m2</t>
  </si>
  <si>
    <t>-1500112894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</si>
  <si>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</si>
  <si>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</si>
  <si>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1138*1*2-38-13-7-5-7</t>
  </si>
  <si>
    <t>3</t>
  </si>
  <si>
    <t>113107242</t>
  </si>
  <si>
    <t>Odstranění podkladu živičného tl 100 mm strojně pl přes 200 m2</t>
  </si>
  <si>
    <t>347438707</t>
  </si>
  <si>
    <t>Odstranění podkladů nebo krytů strojně plochy jednotlivě přes 200 m2 s přemístěním hmot na skládku na vzdálenost do 20 m nebo s naložením na dopravní prostředek živičných, o tl. vrstvy přes 50 do 100 mm</t>
  </si>
  <si>
    <t>113107322</t>
  </si>
  <si>
    <t>Odstranění podkladu z kameniva drceného tl 200 mm strojně pl do 50 m2</t>
  </si>
  <si>
    <t>-883938639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</si>
  <si>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</si>
  <si>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5</t>
  </si>
  <si>
    <t>113154334</t>
  </si>
  <si>
    <t>Frézování živičného krytu tl 100 mm pruh š 2 m pl do 10000 m2 bez překážek v trase</t>
  </si>
  <si>
    <t>-1248933404</t>
  </si>
  <si>
    <t>Frézování živičného podkladu nebo krytu s naložením na dopravní prostředek plochy přes 1 000 do 10 000 m2 bez překážek v trase pruhu šířky přes 1 m do 2 m, tloušťky vrstvy 100 mm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</si>
  <si>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</si>
  <si>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1127*6+524,4+79,35+75,4+37,8+98,8+48+17+25,45</t>
  </si>
  <si>
    <t>6</t>
  </si>
  <si>
    <t>181951102</t>
  </si>
  <si>
    <t>Úprava pláně v hornině tř. 1 až 4 se zhutněním</t>
  </si>
  <si>
    <t>-1361703875</t>
  </si>
  <si>
    <t>Úprava pláně vyrovnáním výškových rozdílů v hornině tř. 1 až 4 se zhutněním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</si>
  <si>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</si>
  <si>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Komunikace pozemní</t>
  </si>
  <si>
    <t>7</t>
  </si>
  <si>
    <t>564861111</t>
  </si>
  <si>
    <t>Podklad ze štěrkodrtě ŠD tl 200 mm</t>
  </si>
  <si>
    <t>350909861</t>
  </si>
  <si>
    <t>Podklad ze štěrkodrti ŠD s rozprostřením a zhutněním, po zhutnění tl. 200 mm</t>
  </si>
  <si>
    <t>8</t>
  </si>
  <si>
    <t>565131111</t>
  </si>
  <si>
    <t>Vyrovnání povrchu dosavadních podkladů obalovaným kamenivem ACP (OK) tl 50 mm</t>
  </si>
  <si>
    <t>1924996515</t>
  </si>
  <si>
    <t>Vyrovnání povrchu dosavadních podkladů s rozprostřením hmot a zhutněním obalovaným kamenivem ACP (OK) tl. 50 mm</t>
  </si>
  <si>
    <t xml:space="preserve">Poznámka k souboru cen:_x000d_
1. Ceny jsou určeny pro vyrovnání podkladů (včetně výtluků) pod obrusnou vrstvu. Pro volbu ceny je rozhodující průměrná tloušťka podkladu._x000d_
</t>
  </si>
  <si>
    <t>7668,2*0,3 'Přepočtené koeficientem množství</t>
  </si>
  <si>
    <t>9</t>
  </si>
  <si>
    <t>565166112</t>
  </si>
  <si>
    <t>Asfaltový beton vrstva podkladní ACP 22 (obalované kamenivo OKH) tl 90 mm š do 3 m</t>
  </si>
  <si>
    <t>415680965</t>
  </si>
  <si>
    <t>Asfaltový beton vrstva podkladní ACP 22 (obalované kamenivo hrubozrnné - OKH) s rozprostřením a zhutněním v pruhu šířky do 3 m, po zhutnění tl. 90 mm</t>
  </si>
  <si>
    <t xml:space="preserve">Poznámka k souboru cen:_x000d_
1. ČSN EN 13108-1 připouští pro ACP 22 pouze tl. 60 až 100 mm._x000d_
</t>
  </si>
  <si>
    <t>10</t>
  </si>
  <si>
    <t>567142115</t>
  </si>
  <si>
    <t>Podklad ze směsi stmelené cementem SC C 8/10 (KSC I) tl 250 mm</t>
  </si>
  <si>
    <t>287171273</t>
  </si>
  <si>
    <t>Podklad ze směsi stmelené cementem SC bez dilatačních spár, s rozprostřením a zhutněním SC C 8/10 (KSC I), po zhutnění tl. 250 mm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</si>
  <si>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</si>
  <si>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11</t>
  </si>
  <si>
    <t>569851111</t>
  </si>
  <si>
    <t>Zpevnění krajnic štěrkodrtí tl 150 mm</t>
  </si>
  <si>
    <t>1571424990</t>
  </si>
  <si>
    <t>Zpevnění krajnic nebo komunikací pro pěší s rozprostřením a zhutněním, po zhutnění štěrkodrtí tl. 150 mm</t>
  </si>
  <si>
    <t xml:space="preserve">Poznámka k souboru cen:_x000d_
1. V cenách 51-11 až 55-11 jsou započteny i náklady na prohození zeminy._x000d_
2. V cenách 51-11 až 55-11 nejsou započteny náklady na:_x000d_
a) opatření zeminy a její přemístění k místu zabudování, které se oceňují podle čl. 3111 Všeobecných podmínek části A 01 tohoto katalogu,_x000d_
b) odklizení odpadu po prohození zeminy, které se oceňuje cenami části A 01 katalogu 800-1 Zemní práce._x000d_
</t>
  </si>
  <si>
    <t>1755*0,75</t>
  </si>
  <si>
    <t>12</t>
  </si>
  <si>
    <t>569931132</t>
  </si>
  <si>
    <t>Zpevnění krajnic asfaltovým recyklátem tl 100 mm</t>
  </si>
  <si>
    <t>770405250</t>
  </si>
  <si>
    <t>Zpevnění krajnic nebo komunikací pro pěší s rozprostřením a zhutněním, po zhutnění asfaltovým recyklátem tl. 100 mm</t>
  </si>
  <si>
    <t>1755*0,5</t>
  </si>
  <si>
    <t>13</t>
  </si>
  <si>
    <t>573191111</t>
  </si>
  <si>
    <t>Postřik infiltrační kationaktivní emulzí v množství 1 kg/m2</t>
  </si>
  <si>
    <t>1097928918</t>
  </si>
  <si>
    <t>Postřik infiltrační kationaktivní emulzí v množství 1,00 kg/m2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</si>
  <si>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</si>
  <si>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14</t>
  </si>
  <si>
    <t>573211107</t>
  </si>
  <si>
    <t>Postřik živičný spojovací z asfaltu v množství 0,30 kg/m2</t>
  </si>
  <si>
    <t>1220741080</t>
  </si>
  <si>
    <t>Postřik spojovací PS bez posypu kamenivem z asfaltu silničního, v množství 0,30 kg/m2</t>
  </si>
  <si>
    <t>573211108</t>
  </si>
  <si>
    <t>Postřik živičný spojovací z asfaltu v množství 0,40 kg/m2</t>
  </si>
  <si>
    <t>-1343980320</t>
  </si>
  <si>
    <t>Postřik spojovací PS bez posypu kamenivem z asfaltu silničního, v množství 0,40 kg/m2</t>
  </si>
  <si>
    <t>16</t>
  </si>
  <si>
    <t>577134121</t>
  </si>
  <si>
    <t>Asfaltový beton vrstva obrusná ACO 11 (ABS) tř. I tl 40 mm š přes 3 m z nemodifikovaného asfaltu</t>
  </si>
  <si>
    <t>2093198923</t>
  </si>
  <si>
    <t>Asfaltový beton vrstva obrusná ACO 11 (ABS) s rozprostřením a se zhutněním z nemodifikovaného asfaltu v pruhu šířky přes 3 m tř. I, po zhutnění tl. 40 mm</t>
  </si>
  <si>
    <t xml:space="preserve">Poznámka k souboru cen:_x000d_
1. ČSN EN 13108-1 připouští pro ACO 11 pouze tl. 35 až 50 mm._x000d_
</t>
  </si>
  <si>
    <t>17</t>
  </si>
  <si>
    <t>577155122</t>
  </si>
  <si>
    <t>Asfaltový beton vrstva ložní ACL 16 (ABH) tl 60 mm š přes 3 m z nemodifikovaného asfaltu</t>
  </si>
  <si>
    <t>1481598082</t>
  </si>
  <si>
    <t>Asfaltový beton vrstva ložní ACL 16 (ABH) s rozprostřením a zhutněním z nemodifikovaného asfaltu v pruhu šířky přes 3 m, po zhutnění tl. 60 mm</t>
  </si>
  <si>
    <t xml:space="preserve">Poznámka k souboru cen:_x000d_
1. ČSN EN 13108-1 připouští pro ACL 16 pouze tl. 50 až 70 mm._x000d_
</t>
  </si>
  <si>
    <t>18</t>
  </si>
  <si>
    <t>596212210</t>
  </si>
  <si>
    <t>Kladení zámkové dlažby pozemních komunikací tl 80 mm skupiny A pl do 50 m2</t>
  </si>
  <si>
    <t>1749920765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</si>
  <si>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</si>
  <si>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 xml:space="preserve">Poznámka k souboru cen:_x000d_
1. Pro volbu cen dlažeb platí toto rozdělení: Skupina A: dlažby z prvků stejného tvaru, Skupina B: dlažby z prvků dvou a více tvarů,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50 mm se oceňuje cenami souboru cen 451 ..-9 Příplatek za každých dalších 10 mm tloušťky podkladu nebo lože._x000d_
</t>
  </si>
  <si>
    <t>Trubní vedení</t>
  </si>
  <si>
    <t>19</t>
  </si>
  <si>
    <t>899231111</t>
  </si>
  <si>
    <t>Výšková úprava uličního vstupu nebo vpusti do 200 mm zvýšením mříže</t>
  </si>
  <si>
    <t>kus</t>
  </si>
  <si>
    <t>420368328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</si>
  <si>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</si>
  <si>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20</t>
  </si>
  <si>
    <t>M</t>
  </si>
  <si>
    <t>55242320</t>
  </si>
  <si>
    <t>mříž vtoková litinová plochá 500x500mm</t>
  </si>
  <si>
    <t>924268837</t>
  </si>
  <si>
    <t>59223874</t>
  </si>
  <si>
    <t>koš vysoký pro uliční vpusti, žárově zinkovaný plech</t>
  </si>
  <si>
    <t>-1804748061</t>
  </si>
  <si>
    <t>Ostatní konstrukce a práce, bourání</t>
  </si>
  <si>
    <t>22</t>
  </si>
  <si>
    <t>915111112</t>
  </si>
  <si>
    <t>Vodorovné dopravní značení dělící čáry souvislé š 125 mm retroreflexní bílá barva</t>
  </si>
  <si>
    <t>m</t>
  </si>
  <si>
    <t>702682838</t>
  </si>
  <si>
    <t>Vodorovné dopravní značení stříkané barvou dělící čára šířky 125 mm souvislá bílá retroreflexní</t>
  </si>
  <si>
    <t xml:space="preserve">Poznámka k souboru cen:_x000d_
1. Ceny jsou určeny pro dělící čáry bílé souvislé č. V1a, bílé přerušované č. V2a, žluté souvislé č. V12b, žluté přerušované č. V12c a vodící čáry bílé č. V4._x000d_
2. V cenách nejsou započteny náklady na:_x000d_
a) předznačení, tyto se oceňují cenami souboru cen 915 6.-11 Předznačení pro vodorovné značení,_x000d_
b) očištění vozovky, tyto se oceňují cenami souboru cen 938 90-9 . Odstranění bláta, prachu nebo hlinitého nánosu s povrchu podkladu nebo krytu části C 01 tohoto katalogu._x000d_
3. Množství měrných jednotek se určuje:_x000d_
a) u cen 915 11 a 915 12 v m délky dělící nebo vodící čáry (včetně mezer),_x000d_
b) u ceny 915 13 v m2 stříkané plochy bez mezer._x000d_
</t>
  </si>
  <si>
    <t>"V4"(1127+6)*2-50-55</t>
  </si>
  <si>
    <t>"V18"3*3*11</t>
  </si>
  <si>
    <t>23</t>
  </si>
  <si>
    <t>915111122</t>
  </si>
  <si>
    <t>Vodorovné dopravní značení dělící čáry přerušované š 125 mm retroreflexní bílá barva</t>
  </si>
  <si>
    <t>-1341205068</t>
  </si>
  <si>
    <t>Vodorovné dopravní značení stříkané barvou dělící čára šířky 125 mm přerušovaná bílá retroreflexní</t>
  </si>
  <si>
    <t>"V2b"50+55</t>
  </si>
  <si>
    <t>24</t>
  </si>
  <si>
    <t>915131112</t>
  </si>
  <si>
    <t>Vodorovné dopravní značení přechody pro chodce, šipky, symboly retroreflexní bílá barva</t>
  </si>
  <si>
    <t>-239743432</t>
  </si>
  <si>
    <t>Vodorovné dopravní značení stříkané barvou přechody pro chodce, šipky, symboly bílé retroreflexní</t>
  </si>
  <si>
    <t>"V13a"67+19</t>
  </si>
  <si>
    <t>"V7a" 6*4</t>
  </si>
  <si>
    <t>25</t>
  </si>
  <si>
    <t>915131116</t>
  </si>
  <si>
    <t>Vodorovné dopravní značení přechody pro chodce, šipky, symboly retroreflexní žlutá barva</t>
  </si>
  <si>
    <t>1697304224</t>
  </si>
  <si>
    <t>Vodorovné dopravní značení stříkané barvou přechody pro chodce, šipky, symboly žluté retroreflexní</t>
  </si>
  <si>
    <t>"V11a"12,5*3*2</t>
  </si>
  <si>
    <t>26</t>
  </si>
  <si>
    <t>915611111</t>
  </si>
  <si>
    <t>Předznačení vodorovného liniového značení</t>
  </si>
  <si>
    <t>618893756</t>
  </si>
  <si>
    <t>Předznačení pro vodorovné značení stříkané barvou nebo prováděné z nátěrových hmot liniové dělicí čáry, vodicí proužky</t>
  </si>
  <si>
    <t xml:space="preserve">Poznámka k souboru cen:_x000d_
1. Množství měrných jednotek se určuje:_x000d_
a) pro cenu -1111 v m délky dělicí čáry nebo vodícího proužku (včetně mezer),_x000d_
b) pro cenu -1112 v m2 natírané nebo stříkané plochy._x000d_
</t>
  </si>
  <si>
    <t>27</t>
  </si>
  <si>
    <t>915621111</t>
  </si>
  <si>
    <t>Předznačení vodorovného plošného značení</t>
  </si>
  <si>
    <t>691993789</t>
  </si>
  <si>
    <t>Předznačení pro vodorovné značení stříkané barvou nebo prováděné z nátěrových hmot plošné šipky, symboly, nápisy</t>
  </si>
  <si>
    <t>28</t>
  </si>
  <si>
    <t>916131213</t>
  </si>
  <si>
    <t>Osazení silničního obrubníku betonového stojatého s boční opěrou do lože z betonu prostého</t>
  </si>
  <si>
    <t>114937554</t>
  </si>
  <si>
    <t>Osazení silničního obrubníku betonového se zřízením lože, s vyplněním a zatřením spár cementovou maltou stojatého s boční opěrou z betonu prostého, do lože z betonu prostého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</si>
  <si>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</si>
  <si>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29</t>
  </si>
  <si>
    <t>59217031</t>
  </si>
  <si>
    <t>obrubník betonový silniční 100 x 15 x 25 cm</t>
  </si>
  <si>
    <t>-264610195</t>
  </si>
  <si>
    <t>30</t>
  </si>
  <si>
    <t>919721123</t>
  </si>
  <si>
    <t>Geomříž pro stabilizaci podkladu tuhá dvouosá z PP podélná pevnost v tahu do 40 kN/m</t>
  </si>
  <si>
    <t>1128683055</t>
  </si>
  <si>
    <t>Geomříž pro stabilizaci podkladu tuhá dvouosá z polypropylenu, podélná pevnost v tahu 40 kN/m</t>
  </si>
  <si>
    <t xml:space="preserve">Poznámka k souboru cen:_x000d_
1. V cenách jsou započteny i náklady na položení a dodání geomříže včetně přesahů._x000d_
2. V cenách -1201 až -1223 jsou započteny i náklady na ošetření podkladu živičnou emulzí a spojení přesahů živičným postřikem._x000d_
3. V cenách -1201 a -1221 jsou započteny i náklady na ochrannou vrstvu z podrceného štěrku a uchycení geomříže k podkladu hřeby._x000d_
4. Ceny -1201 až -1223 jsou určeny pro vyztužení asfaltového povrchu na nově budovaných komunikacích. Vyztužení asfaltového povrchu stávajících komunikací se oceňuje cenami 919 72-1281 až -1293 části C01 tohoto katalogu._x000d_
</t>
  </si>
  <si>
    <t>31</t>
  </si>
  <si>
    <t>919732211</t>
  </si>
  <si>
    <t>Styčná spára napojení nového živičného povrchu na stávající za tepla š 15 mm hl 25 mm s prořezáním</t>
  </si>
  <si>
    <t>1853474545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</si>
  <si>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</si>
  <si>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 xml:space="preserve">Poznámka k souboru cen:_x000d_
1. V cenách jsou započteny i náklady na vyčištění spár, na impregnaci a zalití spár včetně dodání hmot._x000d_
</t>
  </si>
  <si>
    <t>58+40+13+7+5+7+6</t>
  </si>
  <si>
    <t>32</t>
  </si>
  <si>
    <t>919735112</t>
  </si>
  <si>
    <t>Řezání stávajícího živičného krytu hl do 100 mm</t>
  </si>
  <si>
    <t>-1385177571</t>
  </si>
  <si>
    <t>Řezání stávajícího živičného krytu nebo podkladu hloubky přes 50 do 100 mm</t>
  </si>
  <si>
    <t xml:space="preserve">Poznámka k souboru cen:_x000d_
1. V cenách jsou započteny i náklady na spotřebu vody._x000d_
</t>
  </si>
  <si>
    <t>33</t>
  </si>
  <si>
    <t>935112211</t>
  </si>
  <si>
    <t>Osazení příkopového žlabu do betonu tl 100 mm z betonových tvárnic š 800 mm</t>
  </si>
  <si>
    <t>-876580468</t>
  </si>
  <si>
    <t>Osazení betonového příkopového žlabu s vyplněním a zatřením spár cementovou maltou s ložem tl. 100 mm z betonu prostého z betonových příkopových tvárnic šířky přes 500 do 800 mm</t>
  </si>
  <si>
    <t xml:space="preserve">Poznámka k souboru cen:_x000d_
1. V cenách jsou započteny i náklady na dodání hmot pro lože a pro vyplnění spár._x000d_
2. V cenách nejsou započteny náklady na dodání příkopových tvárnic nebo betonových desek, které se oceňují ve specifikaci._x000d_
3. Množství měrných jednotek se určuje:_x000d_
a) pro příkopy z betonových tvárnic (žlabu) v m délky jejich podélné osy,_x000d_
b) pro příkopy z betonových desek v m2 rozvinuté lícní plochy dlažby (žlabu),_x000d_
c) pro lože z kameniva nebo z betonu prostého v cenách -1911 a -2911 v m2 rozvinuté lícní plochy dlažby (žlabu)._x000d_
4. Šířkou žlabu příkopových tvárnic se rozumí největší světlá šířka tvárnice._x000d_
</t>
  </si>
  <si>
    <t>12,5+10</t>
  </si>
  <si>
    <t>34</t>
  </si>
  <si>
    <t>59227019</t>
  </si>
  <si>
    <t>žlabovka betonová s lomenými stěnami příkopová 500x1025x90mm</t>
  </si>
  <si>
    <t>-1714893188</t>
  </si>
  <si>
    <t>35</t>
  </si>
  <si>
    <t>935114122</t>
  </si>
  <si>
    <t>Štěrbinový odvodňovací betonový žlab 450x500 mm se spádem 0,5% se základem</t>
  </si>
  <si>
    <t>1223662243</t>
  </si>
  <si>
    <t>Štěrbinový odvodňovací betonový žlab se základem z betonu prostého a s obetonováním rozměru 450x500 mm bez obrubníku se spádem dna 0,5 %</t>
  </si>
  <si>
    <t xml:space="preserve">Poznámka k souboru cen:_x000d_
1. V ceně jsou započteny i náklady na dodání štěrbinového žlabu včetně čistícího kusu, vpusťového kusu a záslepky, které jsou poměrově přepočteny na 1 bm žlabu._x000d_
</t>
  </si>
  <si>
    <t>50</t>
  </si>
  <si>
    <t>36</t>
  </si>
  <si>
    <t>938902151</t>
  </si>
  <si>
    <t>Čistění příkopů strojně příkopovou frézou š dna do 400 mm</t>
  </si>
  <si>
    <t>911463273</t>
  </si>
  <si>
    <t>Čištění příkopů komunikací s odstraněním travnatého porostu nebo nánosu s naložením na dopravní prostředek nebo s přemístěním na hromady na vzdálenost do 20 m strojně příkopovou frézou při šířce dna do 400 mm</t>
  </si>
  <si>
    <t xml:space="preserve">Poznámka k souboru cen:_x000d_
1. Ceny nelze použít pro čištění příkopů zakrytých; toto čištění se oceňuje individuálně._x000d_
2. Pro volbu ceny se objem nánosu na 1 m délky příkopu určí jako podíl celkového množství nánosu všech příkopů objektu a jejich celkové délky._x000d_
3. V cenách nejsou započteny náklady na vodorovnou dopravu odstraněného materiálu, která se oceňuje cenami souboru cen 997 22-15 Vodorovná doprava suti._x000d_
</t>
  </si>
  <si>
    <t>1755</t>
  </si>
  <si>
    <t>37</t>
  </si>
  <si>
    <t>938902411</t>
  </si>
  <si>
    <t>Čištění propustků strojně tlakovou vodou D do 500 mm při tl nánosu do 25% DN</t>
  </si>
  <si>
    <t>-180349982</t>
  </si>
  <si>
    <t>Čištění propustků s odstraněním travnatého porostu nebo nánosu, s naložením na dopravní prostředek nebo s přemístěním na hromady na vzdálenost do 20 m strojně tlakovou vodou tloušťky nánosu do 25% průměru propustku do 500 mm</t>
  </si>
  <si>
    <t xml:space="preserve">Poznámka k souboru cen:_x000d_
1. V cenách nejsou započteny náklady na vodorovnou dopravu odstraněného materiálu, která se oceňuje cenami souboru cen 997 22-15 Vodorovná doprava suti._x000d_
2. V cenách čištění propustků strojně tlakovou vodou nejsou započteny náklady na vodu, tyto se oceňují individuálně._x000d_
3. Ceny jsou kalkulovány pro propustky do délky 8 m, pro propustky delší než 8 m se použijí položky 938 90-2411 až -2484 a příplatek 938 90-2499 za každý další 1 metr propustku._x000d_
</t>
  </si>
  <si>
    <t>38</t>
  </si>
  <si>
    <t>966006132</t>
  </si>
  <si>
    <t>Odstranění značek dopravních nebo orientačních se sloupky s betonovými patkami</t>
  </si>
  <si>
    <t>1315377602</t>
  </si>
  <si>
    <t>Odstranění dopravních nebo orientačních značek se sloupkem s uložením hmot na vzdálenost do 20 m nebo s naložením na dopravní prostředek, se zásypem jam a jeho zhutněním s betonovou patkou</t>
  </si>
  <si>
    <t xml:space="preserve">Poznámka k souboru cen:_x000d_
1. Ceny jsou určeny pro odstranění značek z jakéhokoliv materiálu._x000d_
2. V cenách -6131 a -6132 nejsou započteny náklady na demontáž tabulí (značek) od sloupků, tyto se oceňují cenou 966 00-6211 Odstranění svislých dopravních značek._x000d_
3. Přemístění vybouraných značek na vzdálenost přes 20 m se oceňuje cenami souboru cen 997 22-1 Vodorovná doprava vybouraných hmot._x000d_
</t>
  </si>
  <si>
    <t>39</t>
  </si>
  <si>
    <t>979054451</t>
  </si>
  <si>
    <t>Očištění vybouraných zámkových dlaždic s původním spárováním z kameniva těženého</t>
  </si>
  <si>
    <t>-776518887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</si>
  <si>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</si>
  <si>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</si>
  <si>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997</t>
  </si>
  <si>
    <t>Přesun sutě</t>
  </si>
  <si>
    <t>40</t>
  </si>
  <si>
    <t>997221551</t>
  </si>
  <si>
    <t>Vodorovná doprava suti ze sypkých materiálů do 1 km</t>
  </si>
  <si>
    <t>t</t>
  </si>
  <si>
    <t>-1950328419</t>
  </si>
  <si>
    <t>Vodorovná doprava suti bez naložení, ale se složením a s hrubým urovnáním ze sypkých materiálů, na vzdálenost do 1 km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</si>
  <si>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</si>
  <si>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41</t>
  </si>
  <si>
    <t>997221559</t>
  </si>
  <si>
    <t>Příplatek ZKD 1 km u vodorovné dopravy suti ze sypkých materiálů</t>
  </si>
  <si>
    <t>142112347</t>
  </si>
  <si>
    <t>Vodorovná doprava suti bez naložení, ale se složením a s hrubým urovnáním Příplatek k ceně za každý další i započatý 1 km přes 1 km</t>
  </si>
  <si>
    <t>3749,592*9 'Přepočtené koeficientem množství</t>
  </si>
  <si>
    <t>42</t>
  </si>
  <si>
    <t>997221611</t>
  </si>
  <si>
    <t>Nakládání suti na dopravní prostředky pro vodorovnou dopravu</t>
  </si>
  <si>
    <t>-956236423</t>
  </si>
  <si>
    <t>Nakládání na dopravní prostředky pro vodorovnou dopravu suti</t>
  </si>
  <si>
    <t xml:space="preserve">Poznámka k souboru cen:_x000d_
1. Ceny lze použít i pro překládání při lomené dopravě._x000d_
2. Ceny nelze použít při dopravě po železnici, po vodě nebo neobvyklými dopravními prostředky._x000d_
</t>
  </si>
  <si>
    <t>43</t>
  </si>
  <si>
    <t>997221845</t>
  </si>
  <si>
    <t>Poplatek za uložení na skládce (skládkovné) odpadu asfaltového bez dehtu kód odpadu 170 302</t>
  </si>
  <si>
    <t>130372917</t>
  </si>
  <si>
    <t>Poplatek za uložení stavebního odpadu na skládce (skládkovné) asfaltového bez obsahu dehtu zatříděného do Katalogu odpadů pod kódem 170 302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</si>
  <si>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</si>
  <si>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(1127*6+524,4+79,35+75,4+37,8+98,8+48+17+25,45)*0,256</t>
  </si>
  <si>
    <t>(1138*1*2-38-13-7-5-7)*0,22</t>
  </si>
  <si>
    <t>44</t>
  </si>
  <si>
    <t>997221855</t>
  </si>
  <si>
    <t>Poplatek za uložení na skládce (skládkovné) zeminy a kameniva kód odpadu 170 504</t>
  </si>
  <si>
    <t>964049187</t>
  </si>
  <si>
    <t>Poplatek za uložení stavebního odpadu na skládce (skládkovné) zeminy a kameniva zatříděného do Katalogu odpadů pod kódem 170 504</t>
  </si>
  <si>
    <t>(1138*1*2-38-13-7-5-7)*0,44</t>
  </si>
  <si>
    <t>(14+4+9+10+5+6,5)*1*0,29</t>
  </si>
  <si>
    <t>(14+4+9+10+5+6,5)*1*0,295</t>
  </si>
  <si>
    <t>1755*0,172</t>
  </si>
  <si>
    <t>6*0,043</t>
  </si>
  <si>
    <t>998</t>
  </si>
  <si>
    <t>Přesun hmot</t>
  </si>
  <si>
    <t>45</t>
  </si>
  <si>
    <t>998225111</t>
  </si>
  <si>
    <t>Přesun hmot pro pozemní komunikace s krytem z kamene, monolitickým betonovým nebo živičným</t>
  </si>
  <si>
    <t>1637960990</t>
  </si>
  <si>
    <t>Přesun hmot pro komunikace s krytem z kameniva, monolitickým betonovým nebo živičným dopravní vzdálenost do 200 m jakékoliv délky objektu</t>
  </si>
  <si>
    <t xml:space="preserve">Poznámka k souboru cen:_x000d_
1. Ceny lze použít i pro plochy letišť s krytem monolitickým betonovým nebo živičným._x000d_
</t>
  </si>
  <si>
    <t>Soupis: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</si>
  <si>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</si>
  <si>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</si>
  <si>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</si>
  <si>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</si>
  <si>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</si>
  <si>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</si>
  <si>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</si>
  <si>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</si>
  <si>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012103000</t>
  </si>
  <si>
    <t>Geodetické práce před výstavbou</t>
  </si>
  <si>
    <t>Kč</t>
  </si>
  <si>
    <t>1024</t>
  </si>
  <si>
    <t>-1326448228</t>
  </si>
  <si>
    <t>012203000</t>
  </si>
  <si>
    <t>Geodetické práce při provádění stavby</t>
  </si>
  <si>
    <t>-605164516</t>
  </si>
  <si>
    <t>012303000</t>
  </si>
  <si>
    <t>Geodetické práce po výstavbě</t>
  </si>
  <si>
    <t>-1768576214</t>
  </si>
  <si>
    <t>013244000</t>
  </si>
  <si>
    <t>Dokumentace pro provádění stavby</t>
  </si>
  <si>
    <t>1835014678</t>
  </si>
  <si>
    <t>013254000</t>
  </si>
  <si>
    <t>Dokumentace skutečného provedení stavby</t>
  </si>
  <si>
    <t>941577901</t>
  </si>
  <si>
    <t>VRN3</t>
  </si>
  <si>
    <t>Zařízení staveniště</t>
  </si>
  <si>
    <t>032803000</t>
  </si>
  <si>
    <t>973190622</t>
  </si>
  <si>
    <t>034303000</t>
  </si>
  <si>
    <t>Dopravní značení na staveništi</t>
  </si>
  <si>
    <t>680961947</t>
  </si>
  <si>
    <t>VRN4</t>
  </si>
  <si>
    <t>Inženýrská činnost</t>
  </si>
  <si>
    <t>040001000</t>
  </si>
  <si>
    <t>Zajištění DIR</t>
  </si>
  <si>
    <t>775366385</t>
  </si>
  <si>
    <t>045002000</t>
  </si>
  <si>
    <t>Kompletační a koordinační činnost</t>
  </si>
  <si>
    <t>1753866832</t>
  </si>
  <si>
    <t>VRN6</t>
  </si>
  <si>
    <t>Územní vlivy</t>
  </si>
  <si>
    <t>060001000</t>
  </si>
  <si>
    <t>1793454367</t>
  </si>
  <si>
    <t>VRN7</t>
  </si>
  <si>
    <t>Provozní vlivy</t>
  </si>
  <si>
    <t>070001000</t>
  </si>
  <si>
    <t>-2105874972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</si>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</sst>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6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19" fillId="5" borderId="8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right" vertical="center"/>
    </xf>
    <xf numFmtId="0" fontId="19" fillId="5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7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right" vertical="center"/>
    </xf>
    <xf numFmtId="0" fontId="3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3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 applyProtection="1">
      <alignment horizontal="center" vertical="center" wrapText="1"/>
      <protection locked="0"/>
    </xf>
    <xf numFmtId="0" fontId="19" fillId="5" borderId="19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3" xfId="0" applyNumberFormat="1" applyFont="1" applyBorder="1" applyAlignment="1"/>
    <xf numFmtId="166" fontId="30" fillId="0" borderId="14" xfId="0" applyNumberFormat="1" applyFont="1" applyBorder="1" applyAlignment="1"/>
    <xf numFmtId="4" fontId="17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3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3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33" fillId="0" borderId="0" xfId="0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3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4" fillId="3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21.43" hidden="1" customWidth="1"/>
    <col min="51" max="51" width="21.43" hidden="1" customWidth="1"/>
    <col min="52" max="52" width="18.57" hidden="1" customWidth="1"/>
    <col min="53" max="53" width="16.43" hidden="1" customWidth="1"/>
    <col min="54" max="54" width="21.43" hidden="1" customWidth="1"/>
    <col min="55" max="55" width="18.57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 s="15" t="s">
        <v>6</v>
      </c>
      <c r="BS2" s="16" t="s">
        <v>7</v>
      </c>
      <c r="BT2" s="16" t="s">
        <v>8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ht="24.96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ht="12" customHeight="1">
      <c r="B5" s="19"/>
      <c r="D5" s="23" t="s">
        <v>14</v>
      </c>
      <c r="K5" s="16" t="s">
        <v>15</v>
      </c>
      <c r="AR5" s="19"/>
      <c r="BE5" s="24" t="s">
        <v>16</v>
      </c>
      <c r="BS5" s="16" t="s">
        <v>7</v>
      </c>
    </row>
    <row r="6" ht="36.96" customHeight="1">
      <c r="B6" s="19"/>
      <c r="D6" s="25" t="s">
        <v>17</v>
      </c>
      <c r="K6" s="26" t="s">
        <v>18</v>
      </c>
      <c r="AR6" s="19"/>
      <c r="BE6" s="27"/>
      <c r="BS6" s="16" t="s">
        <v>7</v>
      </c>
    </row>
    <row r="7" ht="12" customHeight="1">
      <c r="B7" s="19"/>
      <c r="D7" s="28" t="s">
        <v>19</v>
      </c>
      <c r="K7" s="16" t="s">
        <v>3</v>
      </c>
      <c r="AK7" s="28" t="s">
        <v>20</v>
      </c>
      <c r="AN7" s="16" t="s">
        <v>3</v>
      </c>
      <c r="AR7" s="19"/>
      <c r="BE7" s="27"/>
      <c r="BS7" s="16" t="s">
        <v>7</v>
      </c>
    </row>
    <row r="8" ht="12" customHeight="1">
      <c r="B8" s="19"/>
      <c r="D8" s="28" t="s">
        <v>21</v>
      </c>
      <c r="K8" s="16" t="s">
        <v>22</v>
      </c>
      <c r="AK8" s="28" t="s">
        <v>23</v>
      </c>
      <c r="AN8" s="29" t="s">
        <v>24</v>
      </c>
      <c r="AR8" s="19"/>
      <c r="BE8" s="27"/>
      <c r="BS8" s="16" t="s">
        <v>7</v>
      </c>
    </row>
    <row r="9" ht="14.4" customHeight="1">
      <c r="B9" s="19"/>
      <c r="AR9" s="19"/>
      <c r="BE9" s="27"/>
      <c r="BS9" s="16" t="s">
        <v>7</v>
      </c>
    </row>
    <row r="10" ht="12" customHeight="1">
      <c r="B10" s="19"/>
      <c r="D10" s="28" t="s">
        <v>25</v>
      </c>
      <c r="AK10" s="28" t="s">
        <v>26</v>
      </c>
      <c r="AN10" s="16" t="s">
        <v>27</v>
      </c>
      <c r="AR10" s="19"/>
      <c r="BE10" s="27"/>
      <c r="BS10" s="16" t="s">
        <v>7</v>
      </c>
    </row>
    <row r="11" ht="18.48" customHeight="1">
      <c r="B11" s="19"/>
      <c r="E11" s="16" t="s">
        <v>28</v>
      </c>
      <c r="AK11" s="28" t="s">
        <v>29</v>
      </c>
      <c r="AN11" s="16" t="s">
        <v>30</v>
      </c>
      <c r="AR11" s="19"/>
      <c r="BE11" s="27"/>
      <c r="BS11" s="16" t="s">
        <v>7</v>
      </c>
    </row>
    <row r="12" ht="6.96" customHeight="1">
      <c r="B12" s="19"/>
      <c r="AR12" s="19"/>
      <c r="BE12" s="27"/>
      <c r="BS12" s="16" t="s">
        <v>7</v>
      </c>
    </row>
    <row r="13" ht="12" customHeight="1">
      <c r="B13" s="19"/>
      <c r="D13" s="28" t="s">
        <v>31</v>
      </c>
      <c r="AK13" s="28" t="s">
        <v>26</v>
      </c>
      <c r="AN13" s="30" t="s">
        <v>32</v>
      </c>
      <c r="AR13" s="19"/>
      <c r="BE13" s="27"/>
      <c r="BS13" s="16" t="s">
        <v>7</v>
      </c>
    </row>
    <row r="14">
      <c r="B14" s="19"/>
      <c r="E14" s="30" t="s">
        <v>32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N14" s="30" t="s">
        <v>32</v>
      </c>
      <c r="AR14" s="19"/>
      <c r="BE14" s="27"/>
      <c r="BS14" s="16" t="s">
        <v>7</v>
      </c>
    </row>
    <row r="15" ht="6.96" customHeight="1">
      <c r="B15" s="19"/>
      <c r="AR15" s="19"/>
      <c r="BE15" s="27"/>
      <c r="BS15" s="16" t="s">
        <v>4</v>
      </c>
    </row>
    <row r="16" ht="12" customHeight="1">
      <c r="B16" s="19"/>
      <c r="D16" s="28" t="s">
        <v>33</v>
      </c>
      <c r="AK16" s="28" t="s">
        <v>26</v>
      </c>
      <c r="AN16" s="16" t="s">
        <v>34</v>
      </c>
      <c r="AR16" s="19"/>
      <c r="BE16" s="27"/>
      <c r="BS16" s="16" t="s">
        <v>4</v>
      </c>
    </row>
    <row r="17" ht="18.48" customHeight="1">
      <c r="B17" s="19"/>
      <c r="E17" s="16" t="s">
        <v>35</v>
      </c>
      <c r="AK17" s="28" t="s">
        <v>29</v>
      </c>
      <c r="AN17" s="16" t="s">
        <v>36</v>
      </c>
      <c r="AR17" s="19"/>
      <c r="BE17" s="27"/>
      <c r="BS17" s="16" t="s">
        <v>37</v>
      </c>
    </row>
    <row r="18" ht="6.96" customHeight="1">
      <c r="B18" s="19"/>
      <c r="AR18" s="19"/>
      <c r="BE18" s="27"/>
      <c r="BS18" s="16" t="s">
        <v>7</v>
      </c>
    </row>
    <row r="19" ht="12" customHeight="1">
      <c r="B19" s="19"/>
      <c r="D19" s="28" t="s">
        <v>38</v>
      </c>
      <c r="AK19" s="28" t="s">
        <v>26</v>
      </c>
      <c r="AN19" s="16" t="s">
        <v>39</v>
      </c>
      <c r="AR19" s="19"/>
      <c r="BE19" s="27"/>
      <c r="BS19" s="16" t="s">
        <v>7</v>
      </c>
    </row>
    <row r="20" ht="18.48" customHeight="1">
      <c r="B20" s="19"/>
      <c r="E20" s="16" t="s">
        <v>40</v>
      </c>
      <c r="AK20" s="28" t="s">
        <v>29</v>
      </c>
      <c r="AN20" s="16" t="s">
        <v>3</v>
      </c>
      <c r="AR20" s="19"/>
      <c r="BE20" s="27"/>
      <c r="BS20" s="16" t="s">
        <v>37</v>
      </c>
    </row>
    <row r="21" ht="6.96" customHeight="1">
      <c r="B21" s="19"/>
      <c r="AR21" s="19"/>
      <c r="BE21" s="27"/>
    </row>
    <row r="22" ht="12" customHeight="1">
      <c r="B22" s="19"/>
      <c r="D22" s="28" t="s">
        <v>41</v>
      </c>
      <c r="AR22" s="19"/>
      <c r="BE22" s="27"/>
    </row>
    <row r="23" ht="40.8" customHeight="1">
      <c r="B23" s="19"/>
      <c r="E23" s="32" t="s">
        <v>42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9"/>
      <c r="BE23" s="27"/>
    </row>
    <row r="24" ht="6.96" customHeight="1">
      <c r="B24" s="19"/>
      <c r="AR24" s="19"/>
      <c r="BE24" s="27"/>
    </row>
    <row r="25" ht="6.96" customHeight="1">
      <c r="B25" s="19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9"/>
      <c r="BE25" s="27"/>
    </row>
    <row r="26" s="1" customFormat="1" ht="25.92" customHeight="1">
      <c r="B26" s="34"/>
      <c r="D26" s="35" t="s">
        <v>43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R26" s="34"/>
      <c r="BE26" s="27"/>
    </row>
    <row r="27" s="1" customFormat="1" ht="6.96" customHeight="1">
      <c r="B27" s="34"/>
      <c r="AR27" s="34"/>
      <c r="BE27" s="27"/>
    </row>
    <row r="28" s="1" customFormat="1">
      <c r="B28" s="34"/>
      <c r="L28" s="38" t="s">
        <v>44</v>
      </c>
      <c r="M28" s="38"/>
      <c r="N28" s="38"/>
      <c r="O28" s="38"/>
      <c r="P28" s="38"/>
      <c r="W28" s="38" t="s">
        <v>45</v>
      </c>
      <c r="X28" s="38"/>
      <c r="Y28" s="38"/>
      <c r="Z28" s="38"/>
      <c r="AA28" s="38"/>
      <c r="AB28" s="38"/>
      <c r="AC28" s="38"/>
      <c r="AD28" s="38"/>
      <c r="AE28" s="38"/>
      <c r="AK28" s="38" t="s">
        <v>46</v>
      </c>
      <c r="AL28" s="38"/>
      <c r="AM28" s="38"/>
      <c r="AN28" s="38"/>
      <c r="AO28" s="38"/>
      <c r="AR28" s="34"/>
      <c r="BE28" s="27"/>
    </row>
    <row r="29" s="2" customFormat="1" ht="14.4" customHeight="1">
      <c r="B29" s="39"/>
      <c r="D29" s="28" t="s">
        <v>47</v>
      </c>
      <c r="F29" s="28" t="s">
        <v>48</v>
      </c>
      <c r="L29" s="40">
        <v>0.20999999999999999</v>
      </c>
      <c r="M29" s="2"/>
      <c r="N29" s="2"/>
      <c r="O29" s="2"/>
      <c r="P29" s="2"/>
      <c r="W29" s="41">
        <f>ROUND(AZ54, 2)</f>
        <v>0</v>
      </c>
      <c r="X29" s="2"/>
      <c r="Y29" s="2"/>
      <c r="Z29" s="2"/>
      <c r="AA29" s="2"/>
      <c r="AB29" s="2"/>
      <c r="AC29" s="2"/>
      <c r="AD29" s="2"/>
      <c r="AE29" s="2"/>
      <c r="AK29" s="41">
        <f>ROUND(AV54, 2)</f>
        <v>0</v>
      </c>
      <c r="AL29" s="2"/>
      <c r="AM29" s="2"/>
      <c r="AN29" s="2"/>
      <c r="AO29" s="2"/>
      <c r="AR29" s="39"/>
      <c r="BE29" s="27"/>
    </row>
    <row r="30" s="2" customFormat="1" ht="14.4" customHeight="1">
      <c r="B30" s="39"/>
      <c r="F30" s="28" t="s">
        <v>49</v>
      </c>
      <c r="L30" s="40">
        <v>0.14999999999999999</v>
      </c>
      <c r="M30" s="2"/>
      <c r="N30" s="2"/>
      <c r="O30" s="2"/>
      <c r="P30" s="2"/>
      <c r="W30" s="41">
        <f>ROUND(BA54, 2)</f>
        <v>0</v>
      </c>
      <c r="X30" s="2"/>
      <c r="Y30" s="2"/>
      <c r="Z30" s="2"/>
      <c r="AA30" s="2"/>
      <c r="AB30" s="2"/>
      <c r="AC30" s="2"/>
      <c r="AD30" s="2"/>
      <c r="AE30" s="2"/>
      <c r="AK30" s="41">
        <f>ROUND(AW54, 2)</f>
        <v>0</v>
      </c>
      <c r="AL30" s="2"/>
      <c r="AM30" s="2"/>
      <c r="AN30" s="2"/>
      <c r="AO30" s="2"/>
      <c r="AR30" s="39"/>
      <c r="BE30" s="27"/>
    </row>
    <row r="31" hidden="1" s="2" customFormat="1" ht="14.4" customHeight="1">
      <c r="B31" s="39"/>
      <c r="F31" s="28" t="s">
        <v>50</v>
      </c>
      <c r="L31" s="40">
        <v>0.20999999999999999</v>
      </c>
      <c r="M31" s="2"/>
      <c r="N31" s="2"/>
      <c r="O31" s="2"/>
      <c r="P31" s="2"/>
      <c r="W31" s="41">
        <f>ROUND(BB54, 2)</f>
        <v>0</v>
      </c>
      <c r="X31" s="2"/>
      <c r="Y31" s="2"/>
      <c r="Z31" s="2"/>
      <c r="AA31" s="2"/>
      <c r="AB31" s="2"/>
      <c r="AC31" s="2"/>
      <c r="AD31" s="2"/>
      <c r="AE31" s="2"/>
      <c r="AK31" s="41">
        <v>0</v>
      </c>
      <c r="AL31" s="2"/>
      <c r="AM31" s="2"/>
      <c r="AN31" s="2"/>
      <c r="AO31" s="2"/>
      <c r="AR31" s="39"/>
      <c r="BE31" s="27"/>
    </row>
    <row r="32" hidden="1" s="2" customFormat="1" ht="14.4" customHeight="1">
      <c r="B32" s="39"/>
      <c r="F32" s="28" t="s">
        <v>51</v>
      </c>
      <c r="L32" s="40">
        <v>0.14999999999999999</v>
      </c>
      <c r="M32" s="2"/>
      <c r="N32" s="2"/>
      <c r="O32" s="2"/>
      <c r="P32" s="2"/>
      <c r="W32" s="41">
        <f>ROUND(BC54, 2)</f>
        <v>0</v>
      </c>
      <c r="X32" s="2"/>
      <c r="Y32" s="2"/>
      <c r="Z32" s="2"/>
      <c r="AA32" s="2"/>
      <c r="AB32" s="2"/>
      <c r="AC32" s="2"/>
      <c r="AD32" s="2"/>
      <c r="AE32" s="2"/>
      <c r="AK32" s="41">
        <v>0</v>
      </c>
      <c r="AL32" s="2"/>
      <c r="AM32" s="2"/>
      <c r="AN32" s="2"/>
      <c r="AO32" s="2"/>
      <c r="AR32" s="39"/>
      <c r="BE32" s="27"/>
    </row>
    <row r="33" hidden="1" s="2" customFormat="1" ht="14.4" customHeight="1">
      <c r="B33" s="39"/>
      <c r="F33" s="28" t="s">
        <v>52</v>
      </c>
      <c r="L33" s="40">
        <v>0</v>
      </c>
      <c r="M33" s="2"/>
      <c r="N33" s="2"/>
      <c r="O33" s="2"/>
      <c r="P33" s="2"/>
      <c r="W33" s="41">
        <f>ROUND(BD54, 2)</f>
        <v>0</v>
      </c>
      <c r="X33" s="2"/>
      <c r="Y33" s="2"/>
      <c r="Z33" s="2"/>
      <c r="AA33" s="2"/>
      <c r="AB33" s="2"/>
      <c r="AC33" s="2"/>
      <c r="AD33" s="2"/>
      <c r="AE33" s="2"/>
      <c r="AK33" s="41">
        <v>0</v>
      </c>
      <c r="AL33" s="2"/>
      <c r="AM33" s="2"/>
      <c r="AN33" s="2"/>
      <c r="AO33" s="2"/>
      <c r="AR33" s="39"/>
    </row>
    <row r="34" s="1" customFormat="1" ht="6.96" customHeight="1">
      <c r="B34" s="34"/>
      <c r="AR34" s="34"/>
    </row>
    <row r="35" s="1" customFormat="1" ht="25.92" customHeight="1">
      <c r="B35" s="34"/>
      <c r="C35" s="42"/>
      <c r="D35" s="43" t="s">
        <v>53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54</v>
      </c>
      <c r="U35" s="44"/>
      <c r="V35" s="44"/>
      <c r="W35" s="44"/>
      <c r="X35" s="46" t="s">
        <v>55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0</v>
      </c>
      <c r="AL35" s="44"/>
      <c r="AM35" s="44"/>
      <c r="AN35" s="44"/>
      <c r="AO35" s="48"/>
      <c r="AP35" s="42"/>
      <c r="AQ35" s="42"/>
      <c r="AR35" s="34"/>
    </row>
    <row r="36" s="1" customFormat="1" ht="6.96" customHeight="1">
      <c r="B36" s="34"/>
      <c r="AR36" s="34"/>
    </row>
    <row r="37" s="1" customFormat="1" ht="6.96" customHeight="1"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34"/>
    </row>
    <row r="41" s="1" customFormat="1" ht="6.96" customHeight="1"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34"/>
    </row>
    <row r="42" s="1" customFormat="1" ht="24.96" customHeight="1">
      <c r="B42" s="34"/>
      <c r="C42" s="20" t="s">
        <v>56</v>
      </c>
      <c r="AR42" s="34"/>
    </row>
    <row r="43" s="1" customFormat="1" ht="6.96" customHeight="1">
      <c r="B43" s="34"/>
      <c r="AR43" s="34"/>
    </row>
    <row r="44" s="1" customFormat="1" ht="12" customHeight="1">
      <c r="B44" s="34"/>
      <c r="C44" s="28" t="s">
        <v>14</v>
      </c>
      <c r="L44" s="1" t="str">
        <f>K5</f>
        <v>201602a</v>
      </c>
      <c r="AR44" s="34"/>
    </row>
    <row r="45" s="3" customFormat="1" ht="36.96" customHeight="1">
      <c r="B45" s="53"/>
      <c r="C45" s="54" t="s">
        <v>17</v>
      </c>
      <c r="L45" s="55" t="str">
        <f>K6</f>
        <v>III/00516, III/00512 a III/0057 Jinočany, oprava silnic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R45" s="53"/>
    </row>
    <row r="46" s="1" customFormat="1" ht="6.96" customHeight="1">
      <c r="B46" s="34"/>
      <c r="AR46" s="34"/>
    </row>
    <row r="47" s="1" customFormat="1" ht="12" customHeight="1">
      <c r="B47" s="34"/>
      <c r="C47" s="28" t="s">
        <v>21</v>
      </c>
      <c r="L47" s="56" t="str">
        <f>IF(K8="","",K8)</f>
        <v>Jinočany</v>
      </c>
      <c r="AI47" s="28" t="s">
        <v>23</v>
      </c>
      <c r="AM47" s="57" t="str">
        <f>IF(AN8= "","",AN8)</f>
        <v>12. 11. 2018</v>
      </c>
      <c r="AN47" s="57"/>
      <c r="AR47" s="34"/>
    </row>
    <row r="48" s="1" customFormat="1" ht="6.96" customHeight="1">
      <c r="B48" s="34"/>
      <c r="AR48" s="34"/>
    </row>
    <row r="49" s="1" customFormat="1" ht="12.6" customHeight="1">
      <c r="B49" s="34"/>
      <c r="C49" s="28" t="s">
        <v>25</v>
      </c>
      <c r="L49" s="1" t="str">
        <f>IF(E11= "","",E11)</f>
        <v>KSÚS Středočeského kraje, p.o.</v>
      </c>
      <c r="AI49" s="28" t="s">
        <v>33</v>
      </c>
      <c r="AM49" s="7" t="str">
        <f>IF(E17="","",E17)</f>
        <v>FORVIA CZ, s.r.o.</v>
      </c>
      <c r="AN49" s="1"/>
      <c r="AO49" s="1"/>
      <c r="AP49" s="1"/>
      <c r="AR49" s="34"/>
      <c r="AS49" s="58" t="s">
        <v>57</v>
      </c>
      <c r="AT49" s="59"/>
      <c r="AU49" s="60"/>
      <c r="AV49" s="60"/>
      <c r="AW49" s="60"/>
      <c r="AX49" s="60"/>
      <c r="AY49" s="60"/>
      <c r="AZ49" s="60"/>
      <c r="BA49" s="60"/>
      <c r="BB49" s="60"/>
      <c r="BC49" s="60"/>
      <c r="BD49" s="61"/>
    </row>
    <row r="50" s="1" customFormat="1" ht="12.6" customHeight="1">
      <c r="B50" s="34"/>
      <c r="C50" s="28" t="s">
        <v>31</v>
      </c>
      <c r="L50" s="1" t="str">
        <f>IF(E14= "Vyplň údaj","",E14)</f>
        <v/>
      </c>
      <c r="AI50" s="28" t="s">
        <v>38</v>
      </c>
      <c r="AM50" s="7" t="str">
        <f>IF(E20="","",E20)</f>
        <v>Jitka Heřmanová</v>
      </c>
      <c r="AN50" s="1"/>
      <c r="AO50" s="1"/>
      <c r="AP50" s="1"/>
      <c r="AR50" s="34"/>
      <c r="AS50" s="62"/>
      <c r="AT50" s="63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="1" customFormat="1" ht="10.8" customHeight="1">
      <c r="B51" s="34"/>
      <c r="AR51" s="34"/>
      <c r="AS51" s="62"/>
      <c r="AT51" s="63"/>
      <c r="AU51" s="64"/>
      <c r="AV51" s="64"/>
      <c r="AW51" s="64"/>
      <c r="AX51" s="64"/>
      <c r="AY51" s="64"/>
      <c r="AZ51" s="64"/>
      <c r="BA51" s="64"/>
      <c r="BB51" s="64"/>
      <c r="BC51" s="64"/>
      <c r="BD51" s="65"/>
    </row>
    <row r="52" s="1" customFormat="1" ht="29.28" customHeight="1">
      <c r="B52" s="34"/>
      <c r="C52" s="66" t="s">
        <v>58</v>
      </c>
      <c r="D52" s="67"/>
      <c r="E52" s="67"/>
      <c r="F52" s="67"/>
      <c r="G52" s="67"/>
      <c r="H52" s="68"/>
      <c r="I52" s="69" t="s">
        <v>59</v>
      </c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70" t="s">
        <v>60</v>
      </c>
      <c r="AH52" s="67"/>
      <c r="AI52" s="67"/>
      <c r="AJ52" s="67"/>
      <c r="AK52" s="67"/>
      <c r="AL52" s="67"/>
      <c r="AM52" s="67"/>
      <c r="AN52" s="69" t="s">
        <v>61</v>
      </c>
      <c r="AO52" s="67"/>
      <c r="AP52" s="67"/>
      <c r="AQ52" s="71" t="s">
        <v>62</v>
      </c>
      <c r="AR52" s="34"/>
      <c r="AS52" s="72" t="s">
        <v>63</v>
      </c>
      <c r="AT52" s="73" t="s">
        <v>64</v>
      </c>
      <c r="AU52" s="73" t="s">
        <v>65</v>
      </c>
      <c r="AV52" s="73" t="s">
        <v>66</v>
      </c>
      <c r="AW52" s="73" t="s">
        <v>67</v>
      </c>
      <c r="AX52" s="73" t="s">
        <v>68</v>
      </c>
      <c r="AY52" s="73" t="s">
        <v>69</v>
      </c>
      <c r="AZ52" s="73" t="s">
        <v>70</v>
      </c>
      <c r="BA52" s="73" t="s">
        <v>71</v>
      </c>
      <c r="BB52" s="73" t="s">
        <v>72</v>
      </c>
      <c r="BC52" s="73" t="s">
        <v>73</v>
      </c>
      <c r="BD52" s="74" t="s">
        <v>74</v>
      </c>
    </row>
    <row r="53" s="1" customFormat="1" ht="10.8" customHeight="1">
      <c r="B53" s="34"/>
      <c r="AR53" s="34"/>
      <c r="AS53" s="75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1"/>
    </row>
    <row r="54" s="4" customFormat="1" ht="32.4" customHeight="1">
      <c r="B54" s="76"/>
      <c r="C54" s="77" t="s">
        <v>75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9">
        <f>ROUND(AG55,2)</f>
        <v>0</v>
      </c>
      <c r="AH54" s="79"/>
      <c r="AI54" s="79"/>
      <c r="AJ54" s="79"/>
      <c r="AK54" s="79"/>
      <c r="AL54" s="79"/>
      <c r="AM54" s="79"/>
      <c r="AN54" s="80">
        <f>SUM(AG54,AT54)</f>
        <v>0</v>
      </c>
      <c r="AO54" s="80"/>
      <c r="AP54" s="80"/>
      <c r="AQ54" s="81" t="s">
        <v>3</v>
      </c>
      <c r="AR54" s="76"/>
      <c r="AS54" s="82">
        <f>ROUND(AS55,2)</f>
        <v>0</v>
      </c>
      <c r="AT54" s="83">
        <f>ROUND(SUM(AV54:AW54),2)</f>
        <v>0</v>
      </c>
      <c r="AU54" s="84">
        <f>ROUND(AU55,5)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ROUND(AZ55,2)</f>
        <v>0</v>
      </c>
      <c r="BA54" s="83">
        <f>ROUND(BA55,2)</f>
        <v>0</v>
      </c>
      <c r="BB54" s="83">
        <f>ROUND(BB55,2)</f>
        <v>0</v>
      </c>
      <c r="BC54" s="83">
        <f>ROUND(BC55,2)</f>
        <v>0</v>
      </c>
      <c r="BD54" s="85">
        <f>ROUND(BD55,2)</f>
        <v>0</v>
      </c>
      <c r="BS54" s="86" t="s">
        <v>76</v>
      </c>
      <c r="BT54" s="86" t="s">
        <v>77</v>
      </c>
      <c r="BU54" s="87" t="s">
        <v>78</v>
      </c>
      <c r="BV54" s="86" t="s">
        <v>79</v>
      </c>
      <c r="BW54" s="86" t="s">
        <v>5</v>
      </c>
      <c r="BX54" s="86" t="s">
        <v>80</v>
      </c>
      <c r="CL54" s="86" t="s">
        <v>3</v>
      </c>
    </row>
    <row r="55" s="5" customFormat="1" ht="26.4" customHeight="1">
      <c r="B55" s="88"/>
      <c r="C55" s="89"/>
      <c r="D55" s="90" t="s">
        <v>81</v>
      </c>
      <c r="E55" s="90"/>
      <c r="F55" s="90"/>
      <c r="G55" s="90"/>
      <c r="H55" s="90"/>
      <c r="I55" s="91"/>
      <c r="J55" s="90" t="s">
        <v>82</v>
      </c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2">
        <f>ROUND(SUM(AG56:AG57),2)</f>
        <v>0</v>
      </c>
      <c r="AH55" s="91"/>
      <c r="AI55" s="91"/>
      <c r="AJ55" s="91"/>
      <c r="AK55" s="91"/>
      <c r="AL55" s="91"/>
      <c r="AM55" s="91"/>
      <c r="AN55" s="93">
        <f>SUM(AG55,AT55)</f>
        <v>0</v>
      </c>
      <c r="AO55" s="91"/>
      <c r="AP55" s="91"/>
      <c r="AQ55" s="94" t="s">
        <v>83</v>
      </c>
      <c r="AR55" s="88"/>
      <c r="AS55" s="95">
        <f>ROUND(SUM(AS56:AS57),2)</f>
        <v>0</v>
      </c>
      <c r="AT55" s="96">
        <f>ROUND(SUM(AV55:AW55),2)</f>
        <v>0</v>
      </c>
      <c r="AU55" s="97">
        <f>ROUND(SUM(AU56:AU57),5)</f>
        <v>0</v>
      </c>
      <c r="AV55" s="96">
        <f>ROUND(AZ55*L29,2)</f>
        <v>0</v>
      </c>
      <c r="AW55" s="96">
        <f>ROUND(BA55*L30,2)</f>
        <v>0</v>
      </c>
      <c r="AX55" s="96">
        <f>ROUND(BB55*L29,2)</f>
        <v>0</v>
      </c>
      <c r="AY55" s="96">
        <f>ROUND(BC55*L30,2)</f>
        <v>0</v>
      </c>
      <c r="AZ55" s="96">
        <f>ROUND(SUM(AZ56:AZ57),2)</f>
        <v>0</v>
      </c>
      <c r="BA55" s="96">
        <f>ROUND(SUM(BA56:BA57),2)</f>
        <v>0</v>
      </c>
      <c r="BB55" s="96">
        <f>ROUND(SUM(BB56:BB57),2)</f>
        <v>0</v>
      </c>
      <c r="BC55" s="96">
        <f>ROUND(SUM(BC56:BC57),2)</f>
        <v>0</v>
      </c>
      <c r="BD55" s="98">
        <f>ROUND(SUM(BD56:BD57),2)</f>
        <v>0</v>
      </c>
      <c r="BS55" s="99" t="s">
        <v>76</v>
      </c>
      <c r="BT55" s="99" t="s">
        <v>84</v>
      </c>
      <c r="BV55" s="99" t="s">
        <v>79</v>
      </c>
      <c r="BW55" s="99" t="s">
        <v>85</v>
      </c>
      <c r="BX55" s="99" t="s">
        <v>5</v>
      </c>
      <c r="CL55" s="99" t="s">
        <v>3</v>
      </c>
      <c r="CM55" s="99" t="s">
        <v>86</v>
      </c>
    </row>
    <row r="56" s="6" customFormat="1" ht="24" customHeight="1">
      <c r="A56" s="100" t="s">
        <v>87</v>
      </c>
      <c r="B56" s="101"/>
      <c r="C56" s="9"/>
      <c r="D56" s="9"/>
      <c r="E56" s="102" t="s">
        <v>81</v>
      </c>
      <c r="F56" s="102"/>
      <c r="G56" s="102"/>
      <c r="H56" s="102"/>
      <c r="I56" s="102"/>
      <c r="J56" s="9"/>
      <c r="K56" s="102" t="s">
        <v>82</v>
      </c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3">
        <f>'SO 101 - III-00512 - km -...'!J30</f>
        <v>0</v>
      </c>
      <c r="AH56" s="9"/>
      <c r="AI56" s="9"/>
      <c r="AJ56" s="9"/>
      <c r="AK56" s="9"/>
      <c r="AL56" s="9"/>
      <c r="AM56" s="9"/>
      <c r="AN56" s="103">
        <f>SUM(AG56,AT56)</f>
        <v>0</v>
      </c>
      <c r="AO56" s="9"/>
      <c r="AP56" s="9"/>
      <c r="AQ56" s="104" t="s">
        <v>88</v>
      </c>
      <c r="AR56" s="101"/>
      <c r="AS56" s="105">
        <v>0</v>
      </c>
      <c r="AT56" s="106">
        <f>ROUND(SUM(AV56:AW56),2)</f>
        <v>0</v>
      </c>
      <c r="AU56" s="107">
        <f>'SO 101 - III-00512 - km -...'!P86</f>
        <v>0</v>
      </c>
      <c r="AV56" s="106">
        <f>'SO 101 - III-00512 - km -...'!J33</f>
        <v>0</v>
      </c>
      <c r="AW56" s="106">
        <f>'SO 101 - III-00512 - km -...'!J34</f>
        <v>0</v>
      </c>
      <c r="AX56" s="106">
        <f>'SO 101 - III-00512 - km -...'!J35</f>
        <v>0</v>
      </c>
      <c r="AY56" s="106">
        <f>'SO 101 - III-00512 - km -...'!J36</f>
        <v>0</v>
      </c>
      <c r="AZ56" s="106">
        <f>'SO 101 - III-00512 - km -...'!F33</f>
        <v>0</v>
      </c>
      <c r="BA56" s="106">
        <f>'SO 101 - III-00512 - km -...'!F34</f>
        <v>0</v>
      </c>
      <c r="BB56" s="106">
        <f>'SO 101 - III-00512 - km -...'!F35</f>
        <v>0</v>
      </c>
      <c r="BC56" s="106">
        <f>'SO 101 - III-00512 - km -...'!F36</f>
        <v>0</v>
      </c>
      <c r="BD56" s="108">
        <f>'SO 101 - III-00512 - km -...'!F37</f>
        <v>0</v>
      </c>
      <c r="BT56" s="109" t="s">
        <v>86</v>
      </c>
      <c r="BU56" s="109" t="s">
        <v>89</v>
      </c>
      <c r="BV56" s="109" t="s">
        <v>79</v>
      </c>
      <c r="BW56" s="109" t="s">
        <v>85</v>
      </c>
      <c r="BX56" s="109" t="s">
        <v>5</v>
      </c>
      <c r="CL56" s="109" t="s">
        <v>3</v>
      </c>
      <c r="CM56" s="109" t="s">
        <v>86</v>
      </c>
    </row>
    <row r="57" s="6" customFormat="1" ht="14.4" customHeight="1">
      <c r="A57" s="100" t="s">
        <v>87</v>
      </c>
      <c r="B57" s="101"/>
      <c r="C57" s="9"/>
      <c r="D57" s="9"/>
      <c r="E57" s="102" t="s">
        <v>90</v>
      </c>
      <c r="F57" s="102"/>
      <c r="G57" s="102"/>
      <c r="H57" s="102"/>
      <c r="I57" s="102"/>
      <c r="J57" s="9"/>
      <c r="K57" s="102" t="s">
        <v>91</v>
      </c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3">
        <f>'VRN - Vedlejší rozpočtové...'!J32</f>
        <v>0</v>
      </c>
      <c r="AH57" s="9"/>
      <c r="AI57" s="9"/>
      <c r="AJ57" s="9"/>
      <c r="AK57" s="9"/>
      <c r="AL57" s="9"/>
      <c r="AM57" s="9"/>
      <c r="AN57" s="103">
        <f>SUM(AG57,AT57)</f>
        <v>0</v>
      </c>
      <c r="AO57" s="9"/>
      <c r="AP57" s="9"/>
      <c r="AQ57" s="104" t="s">
        <v>88</v>
      </c>
      <c r="AR57" s="101"/>
      <c r="AS57" s="110">
        <v>0</v>
      </c>
      <c r="AT57" s="111">
        <f>ROUND(SUM(AV57:AW57),2)</f>
        <v>0</v>
      </c>
      <c r="AU57" s="112">
        <f>'VRN - Vedlejší rozpočtové...'!P91</f>
        <v>0</v>
      </c>
      <c r="AV57" s="111">
        <f>'VRN - Vedlejší rozpočtové...'!J35</f>
        <v>0</v>
      </c>
      <c r="AW57" s="111">
        <f>'VRN - Vedlejší rozpočtové...'!J36</f>
        <v>0</v>
      </c>
      <c r="AX57" s="111">
        <f>'VRN - Vedlejší rozpočtové...'!J37</f>
        <v>0</v>
      </c>
      <c r="AY57" s="111">
        <f>'VRN - Vedlejší rozpočtové...'!J38</f>
        <v>0</v>
      </c>
      <c r="AZ57" s="111">
        <f>'VRN - Vedlejší rozpočtové...'!F35</f>
        <v>0</v>
      </c>
      <c r="BA57" s="111">
        <f>'VRN - Vedlejší rozpočtové...'!F36</f>
        <v>0</v>
      </c>
      <c r="BB57" s="111">
        <f>'VRN - Vedlejší rozpočtové...'!F37</f>
        <v>0</v>
      </c>
      <c r="BC57" s="111">
        <f>'VRN - Vedlejší rozpočtové...'!F38</f>
        <v>0</v>
      </c>
      <c r="BD57" s="113">
        <f>'VRN - Vedlejší rozpočtové...'!F39</f>
        <v>0</v>
      </c>
      <c r="BT57" s="109" t="s">
        <v>86</v>
      </c>
      <c r="BV57" s="109" t="s">
        <v>79</v>
      </c>
      <c r="BW57" s="109" t="s">
        <v>92</v>
      </c>
      <c r="BX57" s="109" t="s">
        <v>85</v>
      </c>
      <c r="CL57" s="109" t="s">
        <v>3</v>
      </c>
    </row>
    <row r="58" s="1" customFormat="1" ht="30" customHeight="1">
      <c r="B58" s="34"/>
      <c r="AR58" s="34"/>
    </row>
    <row r="59" s="1" customFormat="1" ht="6.96" customHeight="1"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34"/>
    </row>
  </sheetData>
  <mergeCells count="50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E56:I56"/>
    <mergeCell ref="K56:AF56"/>
    <mergeCell ref="E57:I57"/>
    <mergeCell ref="K57:AF57"/>
  </mergeCells>
  <hyperlinks>
    <hyperlink ref="A56" location="'SO 101 - III-00512 - km -...'!C2" display="/"/>
    <hyperlink ref="A57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86.43" customWidth="1"/>
    <col min="7" max="7" width="7.43" customWidth="1"/>
    <col min="8" max="8" width="9.57" customWidth="1"/>
    <col min="9" max="9" width="12.14" style="114" customWidth="1"/>
    <col min="10" max="10" width="20.14" customWidth="1"/>
    <col min="11" max="11" width="13.29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 s="15" t="s">
        <v>6</v>
      </c>
      <c r="AT2" s="16" t="s">
        <v>85</v>
      </c>
    </row>
    <row r="3" ht="6.96" customHeight="1">
      <c r="B3" s="17"/>
      <c r="C3" s="18"/>
      <c r="D3" s="18"/>
      <c r="E3" s="18"/>
      <c r="F3" s="18"/>
      <c r="G3" s="18"/>
      <c r="H3" s="18"/>
      <c r="I3" s="115"/>
      <c r="J3" s="18"/>
      <c r="K3" s="18"/>
      <c r="L3" s="19"/>
      <c r="AT3" s="16" t="s">
        <v>86</v>
      </c>
    </row>
    <row r="4" ht="24.96" customHeight="1">
      <c r="B4" s="19"/>
      <c r="D4" s="20" t="s">
        <v>93</v>
      </c>
      <c r="L4" s="19"/>
      <c r="M4" s="21" t="s">
        <v>11</v>
      </c>
      <c r="AT4" s="16" t="s">
        <v>4</v>
      </c>
    </row>
    <row r="5" ht="6.96" customHeight="1">
      <c r="B5" s="19"/>
      <c r="L5" s="19"/>
    </row>
    <row r="6" ht="12" customHeight="1">
      <c r="B6" s="19"/>
      <c r="D6" s="28" t="s">
        <v>17</v>
      </c>
      <c r="L6" s="19"/>
    </row>
    <row r="7" ht="14.4" customHeight="1">
      <c r="B7" s="19"/>
      <c r="E7" s="116" t="str">
        <f>'Rekapitulace stavby'!K6</f>
        <v>III/00516, III/00512 a III/0057 Jinočany, oprava silnic</v>
      </c>
      <c r="F7" s="28"/>
      <c r="G7" s="28"/>
      <c r="H7" s="28"/>
      <c r="L7" s="19"/>
    </row>
    <row r="8" s="1" customFormat="1" ht="12" customHeight="1">
      <c r="B8" s="34"/>
      <c r="D8" s="28" t="s">
        <v>94</v>
      </c>
      <c r="I8" s="117"/>
      <c r="L8" s="34"/>
    </row>
    <row r="9" s="1" customFormat="1" ht="36.96" customHeight="1">
      <c r="B9" s="34"/>
      <c r="E9" s="55" t="s">
        <v>95</v>
      </c>
      <c r="F9" s="1"/>
      <c r="G9" s="1"/>
      <c r="H9" s="1"/>
      <c r="I9" s="117"/>
      <c r="L9" s="34"/>
    </row>
    <row r="10" s="1" customFormat="1">
      <c r="B10" s="34"/>
      <c r="I10" s="117"/>
      <c r="L10" s="34"/>
    </row>
    <row r="11" s="1" customFormat="1" ht="12" customHeight="1">
      <c r="B11" s="34"/>
      <c r="D11" s="28" t="s">
        <v>19</v>
      </c>
      <c r="F11" s="16" t="s">
        <v>3</v>
      </c>
      <c r="I11" s="118" t="s">
        <v>20</v>
      </c>
      <c r="J11" s="16" t="s">
        <v>3</v>
      </c>
      <c r="L11" s="34"/>
    </row>
    <row r="12" s="1" customFormat="1" ht="12" customHeight="1">
      <c r="B12" s="34"/>
      <c r="D12" s="28" t="s">
        <v>21</v>
      </c>
      <c r="F12" s="16" t="s">
        <v>22</v>
      </c>
      <c r="I12" s="118" t="s">
        <v>23</v>
      </c>
      <c r="J12" s="57" t="str">
        <f>'Rekapitulace stavby'!AN8</f>
        <v>12. 11. 2018</v>
      </c>
      <c r="L12" s="34"/>
    </row>
    <row r="13" s="1" customFormat="1" ht="10.8" customHeight="1">
      <c r="B13" s="34"/>
      <c r="I13" s="117"/>
      <c r="L13" s="34"/>
    </row>
    <row r="14" s="1" customFormat="1" ht="12" customHeight="1">
      <c r="B14" s="34"/>
      <c r="D14" s="28" t="s">
        <v>25</v>
      </c>
      <c r="I14" s="118" t="s">
        <v>26</v>
      </c>
      <c r="J14" s="16" t="s">
        <v>27</v>
      </c>
      <c r="L14" s="34"/>
    </row>
    <row r="15" s="1" customFormat="1" ht="18" customHeight="1">
      <c r="B15" s="34"/>
      <c r="E15" s="16" t="s">
        <v>28</v>
      </c>
      <c r="I15" s="118" t="s">
        <v>29</v>
      </c>
      <c r="J15" s="16" t="s">
        <v>30</v>
      </c>
      <c r="L15" s="34"/>
    </row>
    <row r="16" s="1" customFormat="1" ht="6.96" customHeight="1">
      <c r="B16" s="34"/>
      <c r="I16" s="117"/>
      <c r="L16" s="34"/>
    </row>
    <row r="17" s="1" customFormat="1" ht="12" customHeight="1">
      <c r="B17" s="34"/>
      <c r="D17" s="28" t="s">
        <v>31</v>
      </c>
      <c r="I17" s="118" t="s">
        <v>26</v>
      </c>
      <c r="J17" s="29" t="str">
        <f>'Rekapitulace stavby'!AN13</f>
        <v>Vyplň údaj</v>
      </c>
      <c r="L17" s="34"/>
    </row>
    <row r="18" s="1" customFormat="1" ht="18" customHeight="1">
      <c r="B18" s="34"/>
      <c r="E18" s="29" t="str">
        <f>'Rekapitulace stavby'!E14</f>
        <v>Vyplň údaj</v>
      </c>
      <c r="F18" s="16"/>
      <c r="G18" s="16"/>
      <c r="H18" s="16"/>
      <c r="I18" s="118" t="s">
        <v>29</v>
      </c>
      <c r="J18" s="29" t="str">
        <f>'Rekapitulace stavby'!AN14</f>
        <v>Vyplň údaj</v>
      </c>
      <c r="L18" s="34"/>
    </row>
    <row r="19" s="1" customFormat="1" ht="6.96" customHeight="1">
      <c r="B19" s="34"/>
      <c r="I19" s="117"/>
      <c r="L19" s="34"/>
    </row>
    <row r="20" s="1" customFormat="1" ht="12" customHeight="1">
      <c r="B20" s="34"/>
      <c r="D20" s="28" t="s">
        <v>33</v>
      </c>
      <c r="I20" s="118" t="s">
        <v>26</v>
      </c>
      <c r="J20" s="16" t="s">
        <v>34</v>
      </c>
      <c r="L20" s="34"/>
    </row>
    <row r="21" s="1" customFormat="1" ht="18" customHeight="1">
      <c r="B21" s="34"/>
      <c r="E21" s="16" t="s">
        <v>35</v>
      </c>
      <c r="I21" s="118" t="s">
        <v>29</v>
      </c>
      <c r="J21" s="16" t="s">
        <v>36</v>
      </c>
      <c r="L21" s="34"/>
    </row>
    <row r="22" s="1" customFormat="1" ht="6.96" customHeight="1">
      <c r="B22" s="34"/>
      <c r="I22" s="117"/>
      <c r="L22" s="34"/>
    </row>
    <row r="23" s="1" customFormat="1" ht="12" customHeight="1">
      <c r="B23" s="34"/>
      <c r="D23" s="28" t="s">
        <v>38</v>
      </c>
      <c r="I23" s="118" t="s">
        <v>26</v>
      </c>
      <c r="J23" s="16" t="s">
        <v>39</v>
      </c>
      <c r="L23" s="34"/>
    </row>
    <row r="24" s="1" customFormat="1" ht="18" customHeight="1">
      <c r="B24" s="34"/>
      <c r="E24" s="16" t="s">
        <v>40</v>
      </c>
      <c r="I24" s="118" t="s">
        <v>29</v>
      </c>
      <c r="J24" s="16" t="s">
        <v>3</v>
      </c>
      <c r="L24" s="34"/>
    </row>
    <row r="25" s="1" customFormat="1" ht="6.96" customHeight="1">
      <c r="B25" s="34"/>
      <c r="I25" s="117"/>
      <c r="L25" s="34"/>
    </row>
    <row r="26" s="1" customFormat="1" ht="12" customHeight="1">
      <c r="B26" s="34"/>
      <c r="D26" s="28" t="s">
        <v>41</v>
      </c>
      <c r="I26" s="117"/>
      <c r="L26" s="34"/>
    </row>
    <row r="27" s="7" customFormat="1" ht="14.4" customHeight="1">
      <c r="B27" s="119"/>
      <c r="E27" s="32" t="s">
        <v>3</v>
      </c>
      <c r="F27" s="32"/>
      <c r="G27" s="32"/>
      <c r="H27" s="32"/>
      <c r="I27" s="120"/>
      <c r="L27" s="119"/>
    </row>
    <row r="28" s="1" customFormat="1" ht="6.96" customHeight="1">
      <c r="B28" s="34"/>
      <c r="I28" s="117"/>
      <c r="L28" s="34"/>
    </row>
    <row r="29" s="1" customFormat="1" ht="6.96" customHeight="1">
      <c r="B29" s="34"/>
      <c r="D29" s="60"/>
      <c r="E29" s="60"/>
      <c r="F29" s="60"/>
      <c r="G29" s="60"/>
      <c r="H29" s="60"/>
      <c r="I29" s="121"/>
      <c r="J29" s="60"/>
      <c r="K29" s="60"/>
      <c r="L29" s="34"/>
    </row>
    <row r="30" s="1" customFormat="1" ht="25.44" customHeight="1">
      <c r="B30" s="34"/>
      <c r="D30" s="122" t="s">
        <v>43</v>
      </c>
      <c r="I30" s="117"/>
      <c r="J30" s="80">
        <f>ROUND(J86, 2)</f>
        <v>0</v>
      </c>
      <c r="L30" s="34"/>
    </row>
    <row r="31" s="1" customFormat="1" ht="6.96" customHeight="1">
      <c r="B31" s="34"/>
      <c r="D31" s="60"/>
      <c r="E31" s="60"/>
      <c r="F31" s="60"/>
      <c r="G31" s="60"/>
      <c r="H31" s="60"/>
      <c r="I31" s="121"/>
      <c r="J31" s="60"/>
      <c r="K31" s="60"/>
      <c r="L31" s="34"/>
    </row>
    <row r="32" s="1" customFormat="1" ht="14.4" customHeight="1">
      <c r="B32" s="34"/>
      <c r="F32" s="38" t="s">
        <v>45</v>
      </c>
      <c r="I32" s="123" t="s">
        <v>44</v>
      </c>
      <c r="J32" s="38" t="s">
        <v>46</v>
      </c>
      <c r="L32" s="34"/>
    </row>
    <row r="33" s="1" customFormat="1" ht="14.4" customHeight="1">
      <c r="B33" s="34"/>
      <c r="D33" s="28" t="s">
        <v>47</v>
      </c>
      <c r="E33" s="28" t="s">
        <v>48</v>
      </c>
      <c r="F33" s="124">
        <f>ROUND((SUM(BE86:BE267)),  2)</f>
        <v>0</v>
      </c>
      <c r="I33" s="125">
        <v>0.20999999999999999</v>
      </c>
      <c r="J33" s="124">
        <f>ROUND(((SUM(BE86:BE267))*I33),  2)</f>
        <v>0</v>
      </c>
      <c r="L33" s="34"/>
    </row>
    <row r="34" s="1" customFormat="1" ht="14.4" customHeight="1">
      <c r="B34" s="34"/>
      <c r="E34" s="28" t="s">
        <v>49</v>
      </c>
      <c r="F34" s="124">
        <f>ROUND((SUM(BF86:BF267)),  2)</f>
        <v>0</v>
      </c>
      <c r="I34" s="125">
        <v>0.14999999999999999</v>
      </c>
      <c r="J34" s="124">
        <f>ROUND(((SUM(BF86:BF267))*I34),  2)</f>
        <v>0</v>
      </c>
      <c r="L34" s="34"/>
    </row>
    <row r="35" hidden="1" s="1" customFormat="1" ht="14.4" customHeight="1">
      <c r="B35" s="34"/>
      <c r="E35" s="28" t="s">
        <v>50</v>
      </c>
      <c r="F35" s="124">
        <f>ROUND((SUM(BG86:BG267)),  2)</f>
        <v>0</v>
      </c>
      <c r="I35" s="125">
        <v>0.20999999999999999</v>
      </c>
      <c r="J35" s="124">
        <f>0</f>
        <v>0</v>
      </c>
      <c r="L35" s="34"/>
    </row>
    <row r="36" hidden="1" s="1" customFormat="1" ht="14.4" customHeight="1">
      <c r="B36" s="34"/>
      <c r="E36" s="28" t="s">
        <v>51</v>
      </c>
      <c r="F36" s="124">
        <f>ROUND((SUM(BH86:BH267)),  2)</f>
        <v>0</v>
      </c>
      <c r="I36" s="125">
        <v>0.14999999999999999</v>
      </c>
      <c r="J36" s="124">
        <f>0</f>
        <v>0</v>
      </c>
      <c r="L36" s="34"/>
    </row>
    <row r="37" hidden="1" s="1" customFormat="1" ht="14.4" customHeight="1">
      <c r="B37" s="34"/>
      <c r="E37" s="28" t="s">
        <v>52</v>
      </c>
      <c r="F37" s="124">
        <f>ROUND((SUM(BI86:BI267)),  2)</f>
        <v>0</v>
      </c>
      <c r="I37" s="125">
        <v>0</v>
      </c>
      <c r="J37" s="124">
        <f>0</f>
        <v>0</v>
      </c>
      <c r="L37" s="34"/>
    </row>
    <row r="38" s="1" customFormat="1" ht="6.96" customHeight="1">
      <c r="B38" s="34"/>
      <c r="I38" s="117"/>
      <c r="L38" s="34"/>
    </row>
    <row r="39" s="1" customFormat="1" ht="25.44" customHeight="1">
      <c r="B39" s="34"/>
      <c r="C39" s="126"/>
      <c r="D39" s="127" t="s">
        <v>53</v>
      </c>
      <c r="E39" s="68"/>
      <c r="F39" s="68"/>
      <c r="G39" s="128" t="s">
        <v>54</v>
      </c>
      <c r="H39" s="129" t="s">
        <v>55</v>
      </c>
      <c r="I39" s="130"/>
      <c r="J39" s="131">
        <f>SUM(J30:J37)</f>
        <v>0</v>
      </c>
      <c r="K39" s="132"/>
      <c r="L39" s="34"/>
    </row>
    <row r="40" s="1" customFormat="1" ht="14.4" customHeight="1">
      <c r="B40" s="49"/>
      <c r="C40" s="50"/>
      <c r="D40" s="50"/>
      <c r="E40" s="50"/>
      <c r="F40" s="50"/>
      <c r="G40" s="50"/>
      <c r="H40" s="50"/>
      <c r="I40" s="133"/>
      <c r="J40" s="50"/>
      <c r="K40" s="50"/>
      <c r="L40" s="34"/>
    </row>
    <row r="44" s="1" customFormat="1" ht="6.96" customHeight="1">
      <c r="B44" s="51"/>
      <c r="C44" s="52"/>
      <c r="D44" s="52"/>
      <c r="E44" s="52"/>
      <c r="F44" s="52"/>
      <c r="G44" s="52"/>
      <c r="H44" s="52"/>
      <c r="I44" s="134"/>
      <c r="J44" s="52"/>
      <c r="K44" s="52"/>
      <c r="L44" s="34"/>
    </row>
    <row r="45" s="1" customFormat="1" ht="24.96" customHeight="1">
      <c r="B45" s="34"/>
      <c r="C45" s="20" t="s">
        <v>96</v>
      </c>
      <c r="I45" s="117"/>
      <c r="L45" s="34"/>
    </row>
    <row r="46" s="1" customFormat="1" ht="6.96" customHeight="1">
      <c r="B46" s="34"/>
      <c r="I46" s="117"/>
      <c r="L46" s="34"/>
    </row>
    <row r="47" s="1" customFormat="1" ht="12" customHeight="1">
      <c r="B47" s="34"/>
      <c r="C47" s="28" t="s">
        <v>17</v>
      </c>
      <c r="I47" s="117"/>
      <c r="L47" s="34"/>
    </row>
    <row r="48" s="1" customFormat="1" ht="14.4" customHeight="1">
      <c r="B48" s="34"/>
      <c r="E48" s="116" t="str">
        <f>E7</f>
        <v>III/00516, III/00512 a III/0057 Jinočany, oprava silnic</v>
      </c>
      <c r="F48" s="28"/>
      <c r="G48" s="28"/>
      <c r="H48" s="28"/>
      <c r="I48" s="117"/>
      <c r="L48" s="34"/>
    </row>
    <row r="49" s="1" customFormat="1" ht="12" customHeight="1">
      <c r="B49" s="34"/>
      <c r="C49" s="28" t="s">
        <v>94</v>
      </c>
      <c r="I49" s="117"/>
      <c r="L49" s="34"/>
    </row>
    <row r="50" s="1" customFormat="1" ht="14.4" customHeight="1">
      <c r="B50" s="34"/>
      <c r="E50" s="55" t="str">
        <f>E9</f>
        <v>SO 101 - III/00512 - km - 0,000 - 1,127</v>
      </c>
      <c r="F50" s="1"/>
      <c r="G50" s="1"/>
      <c r="H50" s="1"/>
      <c r="I50" s="117"/>
      <c r="L50" s="34"/>
    </row>
    <row r="51" s="1" customFormat="1" ht="6.96" customHeight="1">
      <c r="B51" s="34"/>
      <c r="I51" s="117"/>
      <c r="L51" s="34"/>
    </row>
    <row r="52" s="1" customFormat="1" ht="12" customHeight="1">
      <c r="B52" s="34"/>
      <c r="C52" s="28" t="s">
        <v>21</v>
      </c>
      <c r="F52" s="16" t="str">
        <f>F12</f>
        <v>Jinočany</v>
      </c>
      <c r="I52" s="118" t="s">
        <v>23</v>
      </c>
      <c r="J52" s="57" t="str">
        <f>IF(J12="","",J12)</f>
        <v>12. 11. 2018</v>
      </c>
      <c r="L52" s="34"/>
    </row>
    <row r="53" s="1" customFormat="1" ht="6.96" customHeight="1">
      <c r="B53" s="34"/>
      <c r="I53" s="117"/>
      <c r="L53" s="34"/>
    </row>
    <row r="54" s="1" customFormat="1" ht="12.6" customHeight="1">
      <c r="B54" s="34"/>
      <c r="C54" s="28" t="s">
        <v>25</v>
      </c>
      <c r="F54" s="16" t="str">
        <f>E15</f>
        <v>KSÚS Středočeského kraje, p.o.</v>
      </c>
      <c r="I54" s="118" t="s">
        <v>33</v>
      </c>
      <c r="J54" s="32" t="str">
        <f>E21</f>
        <v>FORVIA CZ, s.r.o.</v>
      </c>
      <c r="L54" s="34"/>
    </row>
    <row r="55" s="1" customFormat="1" ht="12.6" customHeight="1">
      <c r="B55" s="34"/>
      <c r="C55" s="28" t="s">
        <v>31</v>
      </c>
      <c r="F55" s="16" t="str">
        <f>IF(E18="","",E18)</f>
        <v>Vyplň údaj</v>
      </c>
      <c r="I55" s="118" t="s">
        <v>38</v>
      </c>
      <c r="J55" s="32" t="str">
        <f>E24</f>
        <v>Jitka Heřmanová</v>
      </c>
      <c r="L55" s="34"/>
    </row>
    <row r="56" s="1" customFormat="1" ht="10.32" customHeight="1">
      <c r="B56" s="34"/>
      <c r="I56" s="117"/>
      <c r="L56" s="34"/>
    </row>
    <row r="57" s="1" customFormat="1" ht="29.28" customHeight="1">
      <c r="B57" s="34"/>
      <c r="C57" s="135" t="s">
        <v>97</v>
      </c>
      <c r="D57" s="126"/>
      <c r="E57" s="126"/>
      <c r="F57" s="126"/>
      <c r="G57" s="126"/>
      <c r="H57" s="126"/>
      <c r="I57" s="136"/>
      <c r="J57" s="137" t="s">
        <v>98</v>
      </c>
      <c r="K57" s="126"/>
      <c r="L57" s="34"/>
    </row>
    <row r="58" s="1" customFormat="1" ht="10.32" customHeight="1">
      <c r="B58" s="34"/>
      <c r="I58" s="117"/>
      <c r="L58" s="34"/>
    </row>
    <row r="59" s="1" customFormat="1" ht="22.8" customHeight="1">
      <c r="B59" s="34"/>
      <c r="C59" s="138" t="s">
        <v>75</v>
      </c>
      <c r="I59" s="117"/>
      <c r="J59" s="80">
        <f>J86</f>
        <v>0</v>
      </c>
      <c r="L59" s="34"/>
      <c r="AU59" s="16" t="s">
        <v>99</v>
      </c>
    </row>
    <row r="60" s="8" customFormat="1" ht="24.96" customHeight="1">
      <c r="B60" s="139"/>
      <c r="D60" s="140" t="s">
        <v>100</v>
      </c>
      <c r="E60" s="141"/>
      <c r="F60" s="141"/>
      <c r="G60" s="141"/>
      <c r="H60" s="141"/>
      <c r="I60" s="142"/>
      <c r="J60" s="143">
        <f>J87</f>
        <v>0</v>
      </c>
      <c r="L60" s="139"/>
    </row>
    <row r="61" s="9" customFormat="1" ht="19.92" customHeight="1">
      <c r="B61" s="144"/>
      <c r="D61" s="145" t="s">
        <v>101</v>
      </c>
      <c r="E61" s="146"/>
      <c r="F61" s="146"/>
      <c r="G61" s="146"/>
      <c r="H61" s="146"/>
      <c r="I61" s="147"/>
      <c r="J61" s="148">
        <f>J88</f>
        <v>0</v>
      </c>
      <c r="L61" s="144"/>
    </row>
    <row r="62" s="9" customFormat="1" ht="19.92" customHeight="1">
      <c r="B62" s="144"/>
      <c r="D62" s="145" t="s">
        <v>102</v>
      </c>
      <c r="E62" s="146"/>
      <c r="F62" s="146"/>
      <c r="G62" s="146"/>
      <c r="H62" s="146"/>
      <c r="I62" s="147"/>
      <c r="J62" s="148">
        <f>J113</f>
        <v>0</v>
      </c>
      <c r="L62" s="144"/>
    </row>
    <row r="63" s="9" customFormat="1" ht="19.92" customHeight="1">
      <c r="B63" s="144"/>
      <c r="D63" s="145" t="s">
        <v>103</v>
      </c>
      <c r="E63" s="146"/>
      <c r="F63" s="146"/>
      <c r="G63" s="146"/>
      <c r="H63" s="146"/>
      <c r="I63" s="147"/>
      <c r="J63" s="148">
        <f>J160</f>
        <v>0</v>
      </c>
      <c r="L63" s="144"/>
    </row>
    <row r="64" s="9" customFormat="1" ht="19.92" customHeight="1">
      <c r="B64" s="144"/>
      <c r="D64" s="145" t="s">
        <v>104</v>
      </c>
      <c r="E64" s="146"/>
      <c r="F64" s="146"/>
      <c r="G64" s="146"/>
      <c r="H64" s="146"/>
      <c r="I64" s="147"/>
      <c r="J64" s="148">
        <f>J168</f>
        <v>0</v>
      </c>
      <c r="L64" s="144"/>
    </row>
    <row r="65" s="9" customFormat="1" ht="19.92" customHeight="1">
      <c r="B65" s="144"/>
      <c r="D65" s="145" t="s">
        <v>105</v>
      </c>
      <c r="E65" s="146"/>
      <c r="F65" s="146"/>
      <c r="G65" s="146"/>
      <c r="H65" s="146"/>
      <c r="I65" s="147"/>
      <c r="J65" s="148">
        <f>J240</f>
        <v>0</v>
      </c>
      <c r="L65" s="144"/>
    </row>
    <row r="66" s="9" customFormat="1" ht="19.92" customHeight="1">
      <c r="B66" s="144"/>
      <c r="D66" s="145" t="s">
        <v>106</v>
      </c>
      <c r="E66" s="146"/>
      <c r="F66" s="146"/>
      <c r="G66" s="146"/>
      <c r="H66" s="146"/>
      <c r="I66" s="147"/>
      <c r="J66" s="148">
        <f>J264</f>
        <v>0</v>
      </c>
      <c r="L66" s="144"/>
    </row>
    <row r="67" s="1" customFormat="1" ht="21.84" customHeight="1">
      <c r="B67" s="34"/>
      <c r="I67" s="117"/>
      <c r="L67" s="34"/>
    </row>
    <row r="68" s="1" customFormat="1" ht="6.96" customHeight="1">
      <c r="B68" s="49"/>
      <c r="C68" s="50"/>
      <c r="D68" s="50"/>
      <c r="E68" s="50"/>
      <c r="F68" s="50"/>
      <c r="G68" s="50"/>
      <c r="H68" s="50"/>
      <c r="I68" s="133"/>
      <c r="J68" s="50"/>
      <c r="K68" s="50"/>
      <c r="L68" s="34"/>
    </row>
    <row r="72" s="1" customFormat="1" ht="6.96" customHeight="1">
      <c r="B72" s="51"/>
      <c r="C72" s="52"/>
      <c r="D72" s="52"/>
      <c r="E72" s="52"/>
      <c r="F72" s="52"/>
      <c r="G72" s="52"/>
      <c r="H72" s="52"/>
      <c r="I72" s="134"/>
      <c r="J72" s="52"/>
      <c r="K72" s="52"/>
      <c r="L72" s="34"/>
    </row>
    <row r="73" s="1" customFormat="1" ht="24.96" customHeight="1">
      <c r="B73" s="34"/>
      <c r="C73" s="20" t="s">
        <v>107</v>
      </c>
      <c r="I73" s="117"/>
      <c r="L73" s="34"/>
    </row>
    <row r="74" s="1" customFormat="1" ht="6.96" customHeight="1">
      <c r="B74" s="34"/>
      <c r="I74" s="117"/>
      <c r="L74" s="34"/>
    </row>
    <row r="75" s="1" customFormat="1" ht="12" customHeight="1">
      <c r="B75" s="34"/>
      <c r="C75" s="28" t="s">
        <v>17</v>
      </c>
      <c r="I75" s="117"/>
      <c r="L75" s="34"/>
    </row>
    <row r="76" s="1" customFormat="1" ht="14.4" customHeight="1">
      <c r="B76" s="34"/>
      <c r="E76" s="116" t="str">
        <f>E7</f>
        <v>III/00516, III/00512 a III/0057 Jinočany, oprava silnic</v>
      </c>
      <c r="F76" s="28"/>
      <c r="G76" s="28"/>
      <c r="H76" s="28"/>
      <c r="I76" s="117"/>
      <c r="L76" s="34"/>
    </row>
    <row r="77" s="1" customFormat="1" ht="12" customHeight="1">
      <c r="B77" s="34"/>
      <c r="C77" s="28" t="s">
        <v>94</v>
      </c>
      <c r="I77" s="117"/>
      <c r="L77" s="34"/>
    </row>
    <row r="78" s="1" customFormat="1" ht="14.4" customHeight="1">
      <c r="B78" s="34"/>
      <c r="E78" s="55" t="str">
        <f>E9</f>
        <v>SO 101 - III/00512 - km - 0,000 - 1,127</v>
      </c>
      <c r="F78" s="1"/>
      <c r="G78" s="1"/>
      <c r="H78" s="1"/>
      <c r="I78" s="117"/>
      <c r="L78" s="34"/>
    </row>
    <row r="79" s="1" customFormat="1" ht="6.96" customHeight="1">
      <c r="B79" s="34"/>
      <c r="I79" s="117"/>
      <c r="L79" s="34"/>
    </row>
    <row r="80" s="1" customFormat="1" ht="12" customHeight="1">
      <c r="B80" s="34"/>
      <c r="C80" s="28" t="s">
        <v>21</v>
      </c>
      <c r="F80" s="16" t="str">
        <f>F12</f>
        <v>Jinočany</v>
      </c>
      <c r="I80" s="118" t="s">
        <v>23</v>
      </c>
      <c r="J80" s="57" t="str">
        <f>IF(J12="","",J12)</f>
        <v>12. 11. 2018</v>
      </c>
      <c r="L80" s="34"/>
    </row>
    <row r="81" s="1" customFormat="1" ht="6.96" customHeight="1">
      <c r="B81" s="34"/>
      <c r="I81" s="117"/>
      <c r="L81" s="34"/>
    </row>
    <row r="82" s="1" customFormat="1" ht="12.6" customHeight="1">
      <c r="B82" s="34"/>
      <c r="C82" s="28" t="s">
        <v>25</v>
      </c>
      <c r="F82" s="16" t="str">
        <f>E15</f>
        <v>KSÚS Středočeského kraje, p.o.</v>
      </c>
      <c r="I82" s="118" t="s">
        <v>33</v>
      </c>
      <c r="J82" s="32" t="str">
        <f>E21</f>
        <v>FORVIA CZ, s.r.o.</v>
      </c>
      <c r="L82" s="34"/>
    </row>
    <row r="83" s="1" customFormat="1" ht="12.6" customHeight="1">
      <c r="B83" s="34"/>
      <c r="C83" s="28" t="s">
        <v>31</v>
      </c>
      <c r="F83" s="16" t="str">
        <f>IF(E18="","",E18)</f>
        <v>Vyplň údaj</v>
      </c>
      <c r="I83" s="118" t="s">
        <v>38</v>
      </c>
      <c r="J83" s="32" t="str">
        <f>E24</f>
        <v>Jitka Heřmanová</v>
      </c>
      <c r="L83" s="34"/>
    </row>
    <row r="84" s="1" customFormat="1" ht="10.32" customHeight="1">
      <c r="B84" s="34"/>
      <c r="I84" s="117"/>
      <c r="L84" s="34"/>
    </row>
    <row r="85" s="10" customFormat="1" ht="29.28" customHeight="1">
      <c r="B85" s="149"/>
      <c r="C85" s="150" t="s">
        <v>108</v>
      </c>
      <c r="D85" s="151" t="s">
        <v>62</v>
      </c>
      <c r="E85" s="151" t="s">
        <v>58</v>
      </c>
      <c r="F85" s="151" t="s">
        <v>59</v>
      </c>
      <c r="G85" s="151" t="s">
        <v>109</v>
      </c>
      <c r="H85" s="151" t="s">
        <v>110</v>
      </c>
      <c r="I85" s="152" t="s">
        <v>111</v>
      </c>
      <c r="J85" s="151" t="s">
        <v>98</v>
      </c>
      <c r="K85" s="153" t="s">
        <v>112</v>
      </c>
      <c r="L85" s="149"/>
      <c r="M85" s="72" t="s">
        <v>3</v>
      </c>
      <c r="N85" s="73" t="s">
        <v>47</v>
      </c>
      <c r="O85" s="73" t="s">
        <v>113</v>
      </c>
      <c r="P85" s="73" t="s">
        <v>114</v>
      </c>
      <c r="Q85" s="73" t="s">
        <v>115</v>
      </c>
      <c r="R85" s="73" t="s">
        <v>116</v>
      </c>
      <c r="S85" s="73" t="s">
        <v>117</v>
      </c>
      <c r="T85" s="74" t="s">
        <v>118</v>
      </c>
    </row>
    <row r="86" s="1" customFormat="1" ht="22.8" customHeight="1">
      <c r="B86" s="34"/>
      <c r="C86" s="77" t="s">
        <v>119</v>
      </c>
      <c r="I86" s="117"/>
      <c r="J86" s="154">
        <f>BK86</f>
        <v>0</v>
      </c>
      <c r="L86" s="34"/>
      <c r="M86" s="75"/>
      <c r="N86" s="60"/>
      <c r="O86" s="60"/>
      <c r="P86" s="155">
        <f>P87</f>
        <v>0</v>
      </c>
      <c r="Q86" s="60"/>
      <c r="R86" s="155">
        <f>R87</f>
        <v>961.48321529999998</v>
      </c>
      <c r="S86" s="60"/>
      <c r="T86" s="156">
        <f>T87</f>
        <v>3749.5916999999999</v>
      </c>
      <c r="AT86" s="16" t="s">
        <v>76</v>
      </c>
      <c r="AU86" s="16" t="s">
        <v>99</v>
      </c>
      <c r="BK86" s="157">
        <f>BK87</f>
        <v>0</v>
      </c>
    </row>
    <row r="87" s="11" customFormat="1" ht="25.92" customHeight="1">
      <c r="B87" s="158"/>
      <c r="D87" s="159" t="s">
        <v>76</v>
      </c>
      <c r="E87" s="160" t="s">
        <v>120</v>
      </c>
      <c r="F87" s="160" t="s">
        <v>121</v>
      </c>
      <c r="I87" s="161"/>
      <c r="J87" s="162">
        <f>BK87</f>
        <v>0</v>
      </c>
      <c r="L87" s="158"/>
      <c r="M87" s="163"/>
      <c r="N87" s="164"/>
      <c r="O87" s="164"/>
      <c r="P87" s="165">
        <f>P88+P113+P160+P168+P240+P264</f>
        <v>0</v>
      </c>
      <c r="Q87" s="164"/>
      <c r="R87" s="165">
        <f>R88+R113+R160+R168+R240+R264</f>
        <v>961.48321529999998</v>
      </c>
      <c r="S87" s="164"/>
      <c r="T87" s="166">
        <f>T88+T113+T160+T168+T240+T264</f>
        <v>3749.5916999999999</v>
      </c>
      <c r="AR87" s="159" t="s">
        <v>84</v>
      </c>
      <c r="AT87" s="167" t="s">
        <v>76</v>
      </c>
      <c r="AU87" s="167" t="s">
        <v>77</v>
      </c>
      <c r="AY87" s="159" t="s">
        <v>122</v>
      </c>
      <c r="BK87" s="168">
        <f>BK88+BK113+BK160+BK168+BK240+BK264</f>
        <v>0</v>
      </c>
    </row>
    <row r="88" s="11" customFormat="1" ht="22.8" customHeight="1">
      <c r="B88" s="158"/>
      <c r="D88" s="159" t="s">
        <v>76</v>
      </c>
      <c r="E88" s="169" t="s">
        <v>84</v>
      </c>
      <c r="F88" s="169" t="s">
        <v>123</v>
      </c>
      <c r="I88" s="161"/>
      <c r="J88" s="170">
        <f>BK88</f>
        <v>0</v>
      </c>
      <c r="L88" s="158"/>
      <c r="M88" s="163"/>
      <c r="N88" s="164"/>
      <c r="O88" s="164"/>
      <c r="P88" s="165">
        <f>SUM(P89:P112)</f>
        <v>0</v>
      </c>
      <c r="Q88" s="164"/>
      <c r="R88" s="165">
        <f>SUM(R89:R112)</f>
        <v>0.99686599999999992</v>
      </c>
      <c r="S88" s="164"/>
      <c r="T88" s="166">
        <f>SUM(T89:T112)</f>
        <v>3447.3917000000001</v>
      </c>
      <c r="AR88" s="159" t="s">
        <v>84</v>
      </c>
      <c r="AT88" s="167" t="s">
        <v>76</v>
      </c>
      <c r="AU88" s="167" t="s">
        <v>84</v>
      </c>
      <c r="AY88" s="159" t="s">
        <v>122</v>
      </c>
      <c r="BK88" s="168">
        <f>SUM(BK89:BK112)</f>
        <v>0</v>
      </c>
    </row>
    <row r="89" s="1" customFormat="1" ht="20.4" customHeight="1">
      <c r="B89" s="171"/>
      <c r="C89" s="172" t="s">
        <v>84</v>
      </c>
      <c r="D89" s="172" t="s">
        <v>124</v>
      </c>
      <c r="E89" s="173" t="s">
        <v>125</v>
      </c>
      <c r="F89" s="174" t="s">
        <v>126</v>
      </c>
      <c r="G89" s="175" t="s">
        <v>127</v>
      </c>
      <c r="H89" s="176">
        <v>48.5</v>
      </c>
      <c r="I89" s="177"/>
      <c r="J89" s="178">
        <f>ROUND(I89*H89,2)</f>
        <v>0</v>
      </c>
      <c r="K89" s="174" t="s">
        <v>128</v>
      </c>
      <c r="L89" s="34"/>
      <c r="M89" s="179" t="s">
        <v>3</v>
      </c>
      <c r="N89" s="180" t="s">
        <v>48</v>
      </c>
      <c r="O89" s="64"/>
      <c r="P89" s="181">
        <f>O89*H89</f>
        <v>0</v>
      </c>
      <c r="Q89" s="181">
        <v>0</v>
      </c>
      <c r="R89" s="181">
        <f>Q89*H89</f>
        <v>0</v>
      </c>
      <c r="S89" s="181">
        <v>0.29499999999999998</v>
      </c>
      <c r="T89" s="182">
        <f>S89*H89</f>
        <v>14.307499999999999</v>
      </c>
      <c r="AR89" s="16" t="s">
        <v>129</v>
      </c>
      <c r="AT89" s="16" t="s">
        <v>124</v>
      </c>
      <c r="AU89" s="16" t="s">
        <v>86</v>
      </c>
      <c r="AY89" s="16" t="s">
        <v>122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6" t="s">
        <v>84</v>
      </c>
      <c r="BK89" s="183">
        <f>ROUND(I89*H89,2)</f>
        <v>0</v>
      </c>
      <c r="BL89" s="16" t="s">
        <v>129</v>
      </c>
      <c r="BM89" s="16" t="s">
        <v>130</v>
      </c>
    </row>
    <row r="90" s="1" customFormat="1">
      <c r="B90" s="34"/>
      <c r="D90" s="184" t="s">
        <v>131</v>
      </c>
      <c r="F90" s="185" t="s">
        <v>132</v>
      </c>
      <c r="I90" s="117"/>
      <c r="L90" s="34"/>
      <c r="M90" s="186"/>
      <c r="N90" s="64"/>
      <c r="O90" s="64"/>
      <c r="P90" s="64"/>
      <c r="Q90" s="64"/>
      <c r="R90" s="64"/>
      <c r="S90" s="64"/>
      <c r="T90" s="65"/>
      <c r="AT90" s="16" t="s">
        <v>131</v>
      </c>
      <c r="AU90" s="16" t="s">
        <v>86</v>
      </c>
    </row>
    <row r="91" s="1" customFormat="1">
      <c r="B91" s="34"/>
      <c r="D91" s="184" t="s">
        <v>133</v>
      </c>
      <c r="F91" s="187" t="s">
        <v>134</v>
      </c>
      <c r="I91" s="117"/>
      <c r="L91" s="34"/>
      <c r="M91" s="186"/>
      <c r="N91" s="64"/>
      <c r="O91" s="64"/>
      <c r="P91" s="64"/>
      <c r="Q91" s="64"/>
      <c r="R91" s="64"/>
      <c r="S91" s="64"/>
      <c r="T91" s="65"/>
      <c r="AT91" s="16" t="s">
        <v>133</v>
      </c>
      <c r="AU91" s="16" t="s">
        <v>86</v>
      </c>
    </row>
    <row r="92" s="12" customFormat="1">
      <c r="B92" s="188"/>
      <c r="D92" s="184" t="s">
        <v>135</v>
      </c>
      <c r="E92" s="189" t="s">
        <v>3</v>
      </c>
      <c r="F92" s="190" t="s">
        <v>136</v>
      </c>
      <c r="H92" s="191">
        <v>48.5</v>
      </c>
      <c r="I92" s="192"/>
      <c r="L92" s="188"/>
      <c r="M92" s="193"/>
      <c r="N92" s="194"/>
      <c r="O92" s="194"/>
      <c r="P92" s="194"/>
      <c r="Q92" s="194"/>
      <c r="R92" s="194"/>
      <c r="S92" s="194"/>
      <c r="T92" s="195"/>
      <c r="AT92" s="189" t="s">
        <v>135</v>
      </c>
      <c r="AU92" s="189" t="s">
        <v>86</v>
      </c>
      <c r="AV92" s="12" t="s">
        <v>86</v>
      </c>
      <c r="AW92" s="12" t="s">
        <v>37</v>
      </c>
      <c r="AX92" s="12" t="s">
        <v>84</v>
      </c>
      <c r="AY92" s="189" t="s">
        <v>122</v>
      </c>
    </row>
    <row r="93" s="1" customFormat="1" ht="20.4" customHeight="1">
      <c r="B93" s="171"/>
      <c r="C93" s="172" t="s">
        <v>86</v>
      </c>
      <c r="D93" s="172" t="s">
        <v>124</v>
      </c>
      <c r="E93" s="173" t="s">
        <v>137</v>
      </c>
      <c r="F93" s="174" t="s">
        <v>138</v>
      </c>
      <c r="G93" s="175" t="s">
        <v>127</v>
      </c>
      <c r="H93" s="176">
        <v>2206</v>
      </c>
      <c r="I93" s="177"/>
      <c r="J93" s="178">
        <f>ROUND(I93*H93,2)</f>
        <v>0</v>
      </c>
      <c r="K93" s="174" t="s">
        <v>128</v>
      </c>
      <c r="L93" s="34"/>
      <c r="M93" s="179" t="s">
        <v>3</v>
      </c>
      <c r="N93" s="180" t="s">
        <v>48</v>
      </c>
      <c r="O93" s="64"/>
      <c r="P93" s="181">
        <f>O93*H93</f>
        <v>0</v>
      </c>
      <c r="Q93" s="181">
        <v>0</v>
      </c>
      <c r="R93" s="181">
        <f>Q93*H93</f>
        <v>0</v>
      </c>
      <c r="S93" s="181">
        <v>0.44</v>
      </c>
      <c r="T93" s="182">
        <f>S93*H93</f>
        <v>970.63999999999999</v>
      </c>
      <c r="AR93" s="16" t="s">
        <v>129</v>
      </c>
      <c r="AT93" s="16" t="s">
        <v>124</v>
      </c>
      <c r="AU93" s="16" t="s">
        <v>86</v>
      </c>
      <c r="AY93" s="16" t="s">
        <v>122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16" t="s">
        <v>84</v>
      </c>
      <c r="BK93" s="183">
        <f>ROUND(I93*H93,2)</f>
        <v>0</v>
      </c>
      <c r="BL93" s="16" t="s">
        <v>129</v>
      </c>
      <c r="BM93" s="16" t="s">
        <v>139</v>
      </c>
    </row>
    <row r="94" s="1" customFormat="1">
      <c r="B94" s="34"/>
      <c r="D94" s="184" t="s">
        <v>131</v>
      </c>
      <c r="F94" s="185" t="s">
        <v>140</v>
      </c>
      <c r="I94" s="117"/>
      <c r="L94" s="34"/>
      <c r="M94" s="186"/>
      <c r="N94" s="64"/>
      <c r="O94" s="64"/>
      <c r="P94" s="64"/>
      <c r="Q94" s="64"/>
      <c r="R94" s="64"/>
      <c r="S94" s="64"/>
      <c r="T94" s="65"/>
      <c r="AT94" s="16" t="s">
        <v>131</v>
      </c>
      <c r="AU94" s="16" t="s">
        <v>86</v>
      </c>
    </row>
    <row r="95" s="1" customFormat="1">
      <c r="B95" s="34"/>
      <c r="D95" s="184" t="s">
        <v>133</v>
      </c>
      <c r="F95" s="187" t="s">
        <v>141</v>
      </c>
      <c r="I95" s="117"/>
      <c r="L95" s="34"/>
      <c r="M95" s="186"/>
      <c r="N95" s="64"/>
      <c r="O95" s="64"/>
      <c r="P95" s="64"/>
      <c r="Q95" s="64"/>
      <c r="R95" s="64"/>
      <c r="S95" s="64"/>
      <c r="T95" s="65"/>
      <c r="AT95" s="16" t="s">
        <v>133</v>
      </c>
      <c r="AU95" s="16" t="s">
        <v>86</v>
      </c>
    </row>
    <row r="96" s="12" customFormat="1">
      <c r="B96" s="188"/>
      <c r="D96" s="184" t="s">
        <v>135</v>
      </c>
      <c r="E96" s="189" t="s">
        <v>3</v>
      </c>
      <c r="F96" s="190" t="s">
        <v>142</v>
      </c>
      <c r="H96" s="191">
        <v>2206</v>
      </c>
      <c r="I96" s="192"/>
      <c r="L96" s="188"/>
      <c r="M96" s="193"/>
      <c r="N96" s="194"/>
      <c r="O96" s="194"/>
      <c r="P96" s="194"/>
      <c r="Q96" s="194"/>
      <c r="R96" s="194"/>
      <c r="S96" s="194"/>
      <c r="T96" s="195"/>
      <c r="AT96" s="189" t="s">
        <v>135</v>
      </c>
      <c r="AU96" s="189" t="s">
        <v>86</v>
      </c>
      <c r="AV96" s="12" t="s">
        <v>86</v>
      </c>
      <c r="AW96" s="12" t="s">
        <v>37</v>
      </c>
      <c r="AX96" s="12" t="s">
        <v>84</v>
      </c>
      <c r="AY96" s="189" t="s">
        <v>122</v>
      </c>
    </row>
    <row r="97" s="1" customFormat="1" ht="20.4" customHeight="1">
      <c r="B97" s="171"/>
      <c r="C97" s="172" t="s">
        <v>143</v>
      </c>
      <c r="D97" s="172" t="s">
        <v>124</v>
      </c>
      <c r="E97" s="173" t="s">
        <v>144</v>
      </c>
      <c r="F97" s="174" t="s">
        <v>145</v>
      </c>
      <c r="G97" s="175" t="s">
        <v>127</v>
      </c>
      <c r="H97" s="176">
        <v>2206</v>
      </c>
      <c r="I97" s="177"/>
      <c r="J97" s="178">
        <f>ROUND(I97*H97,2)</f>
        <v>0</v>
      </c>
      <c r="K97" s="174" t="s">
        <v>128</v>
      </c>
      <c r="L97" s="34"/>
      <c r="M97" s="179" t="s">
        <v>3</v>
      </c>
      <c r="N97" s="180" t="s">
        <v>48</v>
      </c>
      <c r="O97" s="64"/>
      <c r="P97" s="181">
        <f>O97*H97</f>
        <v>0</v>
      </c>
      <c r="Q97" s="181">
        <v>0</v>
      </c>
      <c r="R97" s="181">
        <f>Q97*H97</f>
        <v>0</v>
      </c>
      <c r="S97" s="181">
        <v>0.22</v>
      </c>
      <c r="T97" s="182">
        <f>S97*H97</f>
        <v>485.31999999999999</v>
      </c>
      <c r="AR97" s="16" t="s">
        <v>129</v>
      </c>
      <c r="AT97" s="16" t="s">
        <v>124</v>
      </c>
      <c r="AU97" s="16" t="s">
        <v>86</v>
      </c>
      <c r="AY97" s="16" t="s">
        <v>122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6" t="s">
        <v>84</v>
      </c>
      <c r="BK97" s="183">
        <f>ROUND(I97*H97,2)</f>
        <v>0</v>
      </c>
      <c r="BL97" s="16" t="s">
        <v>129</v>
      </c>
      <c r="BM97" s="16" t="s">
        <v>146</v>
      </c>
    </row>
    <row r="98" s="1" customFormat="1">
      <c r="B98" s="34"/>
      <c r="D98" s="184" t="s">
        <v>131</v>
      </c>
      <c r="F98" s="185" t="s">
        <v>147</v>
      </c>
      <c r="I98" s="117"/>
      <c r="L98" s="34"/>
      <c r="M98" s="186"/>
      <c r="N98" s="64"/>
      <c r="O98" s="64"/>
      <c r="P98" s="64"/>
      <c r="Q98" s="64"/>
      <c r="R98" s="64"/>
      <c r="S98" s="64"/>
      <c r="T98" s="65"/>
      <c r="AT98" s="16" t="s">
        <v>131</v>
      </c>
      <c r="AU98" s="16" t="s">
        <v>86</v>
      </c>
    </row>
    <row r="99" s="1" customFormat="1">
      <c r="B99" s="34"/>
      <c r="D99" s="184" t="s">
        <v>133</v>
      </c>
      <c r="F99" s="187" t="s">
        <v>141</v>
      </c>
      <c r="I99" s="117"/>
      <c r="L99" s="34"/>
      <c r="M99" s="186"/>
      <c r="N99" s="64"/>
      <c r="O99" s="64"/>
      <c r="P99" s="64"/>
      <c r="Q99" s="64"/>
      <c r="R99" s="64"/>
      <c r="S99" s="64"/>
      <c r="T99" s="65"/>
      <c r="AT99" s="16" t="s">
        <v>133</v>
      </c>
      <c r="AU99" s="16" t="s">
        <v>86</v>
      </c>
    </row>
    <row r="100" s="12" customFormat="1">
      <c r="B100" s="188"/>
      <c r="D100" s="184" t="s">
        <v>135</v>
      </c>
      <c r="E100" s="189" t="s">
        <v>3</v>
      </c>
      <c r="F100" s="190" t="s">
        <v>142</v>
      </c>
      <c r="H100" s="191">
        <v>2206</v>
      </c>
      <c r="I100" s="192"/>
      <c r="L100" s="188"/>
      <c r="M100" s="193"/>
      <c r="N100" s="194"/>
      <c r="O100" s="194"/>
      <c r="P100" s="194"/>
      <c r="Q100" s="194"/>
      <c r="R100" s="194"/>
      <c r="S100" s="194"/>
      <c r="T100" s="195"/>
      <c r="AT100" s="189" t="s">
        <v>135</v>
      </c>
      <c r="AU100" s="189" t="s">
        <v>86</v>
      </c>
      <c r="AV100" s="12" t="s">
        <v>86</v>
      </c>
      <c r="AW100" s="12" t="s">
        <v>37</v>
      </c>
      <c r="AX100" s="12" t="s">
        <v>84</v>
      </c>
      <c r="AY100" s="189" t="s">
        <v>122</v>
      </c>
    </row>
    <row r="101" s="1" customFormat="1" ht="20.4" customHeight="1">
      <c r="B101" s="171"/>
      <c r="C101" s="172" t="s">
        <v>129</v>
      </c>
      <c r="D101" s="172" t="s">
        <v>124</v>
      </c>
      <c r="E101" s="173" t="s">
        <v>148</v>
      </c>
      <c r="F101" s="174" t="s">
        <v>149</v>
      </c>
      <c r="G101" s="175" t="s">
        <v>127</v>
      </c>
      <c r="H101" s="176">
        <v>48.5</v>
      </c>
      <c r="I101" s="177"/>
      <c r="J101" s="178">
        <f>ROUND(I101*H101,2)</f>
        <v>0</v>
      </c>
      <c r="K101" s="174" t="s">
        <v>128</v>
      </c>
      <c r="L101" s="34"/>
      <c r="M101" s="179" t="s">
        <v>3</v>
      </c>
      <c r="N101" s="180" t="s">
        <v>48</v>
      </c>
      <c r="O101" s="64"/>
      <c r="P101" s="181">
        <f>O101*H101</f>
        <v>0</v>
      </c>
      <c r="Q101" s="181">
        <v>0</v>
      </c>
      <c r="R101" s="181">
        <f>Q101*H101</f>
        <v>0</v>
      </c>
      <c r="S101" s="181">
        <v>0.28999999999999998</v>
      </c>
      <c r="T101" s="182">
        <f>S101*H101</f>
        <v>14.065</v>
      </c>
      <c r="AR101" s="16" t="s">
        <v>129</v>
      </c>
      <c r="AT101" s="16" t="s">
        <v>124</v>
      </c>
      <c r="AU101" s="16" t="s">
        <v>86</v>
      </c>
      <c r="AY101" s="16" t="s">
        <v>122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6" t="s">
        <v>84</v>
      </c>
      <c r="BK101" s="183">
        <f>ROUND(I101*H101,2)</f>
        <v>0</v>
      </c>
      <c r="BL101" s="16" t="s">
        <v>129</v>
      </c>
      <c r="BM101" s="16" t="s">
        <v>150</v>
      </c>
    </row>
    <row r="102" s="1" customFormat="1">
      <c r="B102" s="34"/>
      <c r="D102" s="184" t="s">
        <v>131</v>
      </c>
      <c r="F102" s="185" t="s">
        <v>151</v>
      </c>
      <c r="I102" s="117"/>
      <c r="L102" s="34"/>
      <c r="M102" s="186"/>
      <c r="N102" s="64"/>
      <c r="O102" s="64"/>
      <c r="P102" s="64"/>
      <c r="Q102" s="64"/>
      <c r="R102" s="64"/>
      <c r="S102" s="64"/>
      <c r="T102" s="65"/>
      <c r="AT102" s="16" t="s">
        <v>131</v>
      </c>
      <c r="AU102" s="16" t="s">
        <v>86</v>
      </c>
    </row>
    <row r="103" s="1" customFormat="1">
      <c r="B103" s="34"/>
      <c r="D103" s="184" t="s">
        <v>133</v>
      </c>
      <c r="F103" s="187" t="s">
        <v>141</v>
      </c>
      <c r="I103" s="117"/>
      <c r="L103" s="34"/>
      <c r="M103" s="186"/>
      <c r="N103" s="64"/>
      <c r="O103" s="64"/>
      <c r="P103" s="64"/>
      <c r="Q103" s="64"/>
      <c r="R103" s="64"/>
      <c r="S103" s="64"/>
      <c r="T103" s="65"/>
      <c r="AT103" s="16" t="s">
        <v>133</v>
      </c>
      <c r="AU103" s="16" t="s">
        <v>86</v>
      </c>
    </row>
    <row r="104" s="12" customFormat="1">
      <c r="B104" s="188"/>
      <c r="D104" s="184" t="s">
        <v>135</v>
      </c>
      <c r="E104" s="189" t="s">
        <v>3</v>
      </c>
      <c r="F104" s="190" t="s">
        <v>136</v>
      </c>
      <c r="H104" s="191">
        <v>48.5</v>
      </c>
      <c r="I104" s="192"/>
      <c r="L104" s="188"/>
      <c r="M104" s="193"/>
      <c r="N104" s="194"/>
      <c r="O104" s="194"/>
      <c r="P104" s="194"/>
      <c r="Q104" s="194"/>
      <c r="R104" s="194"/>
      <c r="S104" s="194"/>
      <c r="T104" s="195"/>
      <c r="AT104" s="189" t="s">
        <v>135</v>
      </c>
      <c r="AU104" s="189" t="s">
        <v>86</v>
      </c>
      <c r="AV104" s="12" t="s">
        <v>86</v>
      </c>
      <c r="AW104" s="12" t="s">
        <v>37</v>
      </c>
      <c r="AX104" s="12" t="s">
        <v>84</v>
      </c>
      <c r="AY104" s="189" t="s">
        <v>122</v>
      </c>
    </row>
    <row r="105" s="1" customFormat="1" ht="20.4" customHeight="1">
      <c r="B105" s="171"/>
      <c r="C105" s="172" t="s">
        <v>152</v>
      </c>
      <c r="D105" s="172" t="s">
        <v>124</v>
      </c>
      <c r="E105" s="173" t="s">
        <v>153</v>
      </c>
      <c r="F105" s="174" t="s">
        <v>154</v>
      </c>
      <c r="G105" s="175" t="s">
        <v>127</v>
      </c>
      <c r="H105" s="176">
        <v>7668.1999999999998</v>
      </c>
      <c r="I105" s="177"/>
      <c r="J105" s="178">
        <f>ROUND(I105*H105,2)</f>
        <v>0</v>
      </c>
      <c r="K105" s="174" t="s">
        <v>128</v>
      </c>
      <c r="L105" s="34"/>
      <c r="M105" s="179" t="s">
        <v>3</v>
      </c>
      <c r="N105" s="180" t="s">
        <v>48</v>
      </c>
      <c r="O105" s="64"/>
      <c r="P105" s="181">
        <f>O105*H105</f>
        <v>0</v>
      </c>
      <c r="Q105" s="181">
        <v>0.00012999999999999999</v>
      </c>
      <c r="R105" s="181">
        <f>Q105*H105</f>
        <v>0.99686599999999992</v>
      </c>
      <c r="S105" s="181">
        <v>0.25600000000000001</v>
      </c>
      <c r="T105" s="182">
        <f>S105*H105</f>
        <v>1963.0591999999999</v>
      </c>
      <c r="AR105" s="16" t="s">
        <v>129</v>
      </c>
      <c r="AT105" s="16" t="s">
        <v>124</v>
      </c>
      <c r="AU105" s="16" t="s">
        <v>86</v>
      </c>
      <c r="AY105" s="16" t="s">
        <v>122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6" t="s">
        <v>84</v>
      </c>
      <c r="BK105" s="183">
        <f>ROUND(I105*H105,2)</f>
        <v>0</v>
      </c>
      <c r="BL105" s="16" t="s">
        <v>129</v>
      </c>
      <c r="BM105" s="16" t="s">
        <v>155</v>
      </c>
    </row>
    <row r="106" s="1" customFormat="1">
      <c r="B106" s="34"/>
      <c r="D106" s="184" t="s">
        <v>131</v>
      </c>
      <c r="F106" s="185" t="s">
        <v>156</v>
      </c>
      <c r="I106" s="117"/>
      <c r="L106" s="34"/>
      <c r="M106" s="186"/>
      <c r="N106" s="64"/>
      <c r="O106" s="64"/>
      <c r="P106" s="64"/>
      <c r="Q106" s="64"/>
      <c r="R106" s="64"/>
      <c r="S106" s="64"/>
      <c r="T106" s="65"/>
      <c r="AT106" s="16" t="s">
        <v>131</v>
      </c>
      <c r="AU106" s="16" t="s">
        <v>86</v>
      </c>
    </row>
    <row r="107" s="1" customFormat="1">
      <c r="B107" s="34"/>
      <c r="D107" s="184" t="s">
        <v>133</v>
      </c>
      <c r="F107" s="187" t="s">
        <v>157</v>
      </c>
      <c r="I107" s="117"/>
      <c r="L107" s="34"/>
      <c r="M107" s="186"/>
      <c r="N107" s="64"/>
      <c r="O107" s="64"/>
      <c r="P107" s="64"/>
      <c r="Q107" s="64"/>
      <c r="R107" s="64"/>
      <c r="S107" s="64"/>
      <c r="T107" s="65"/>
      <c r="AT107" s="16" t="s">
        <v>133</v>
      </c>
      <c r="AU107" s="16" t="s">
        <v>86</v>
      </c>
    </row>
    <row r="108" s="12" customFormat="1">
      <c r="B108" s="188"/>
      <c r="D108" s="184" t="s">
        <v>135</v>
      </c>
      <c r="E108" s="189" t="s">
        <v>3</v>
      </c>
      <c r="F108" s="190" t="s">
        <v>158</v>
      </c>
      <c r="H108" s="191">
        <v>7668.1999999999998</v>
      </c>
      <c r="I108" s="192"/>
      <c r="L108" s="188"/>
      <c r="M108" s="193"/>
      <c r="N108" s="194"/>
      <c r="O108" s="194"/>
      <c r="P108" s="194"/>
      <c r="Q108" s="194"/>
      <c r="R108" s="194"/>
      <c r="S108" s="194"/>
      <c r="T108" s="195"/>
      <c r="AT108" s="189" t="s">
        <v>135</v>
      </c>
      <c r="AU108" s="189" t="s">
        <v>86</v>
      </c>
      <c r="AV108" s="12" t="s">
        <v>86</v>
      </c>
      <c r="AW108" s="12" t="s">
        <v>37</v>
      </c>
      <c r="AX108" s="12" t="s">
        <v>84</v>
      </c>
      <c r="AY108" s="189" t="s">
        <v>122</v>
      </c>
    </row>
    <row r="109" s="1" customFormat="1" ht="20.4" customHeight="1">
      <c r="B109" s="171"/>
      <c r="C109" s="172" t="s">
        <v>159</v>
      </c>
      <c r="D109" s="172" t="s">
        <v>124</v>
      </c>
      <c r="E109" s="173" t="s">
        <v>160</v>
      </c>
      <c r="F109" s="174" t="s">
        <v>161</v>
      </c>
      <c r="G109" s="175" t="s">
        <v>127</v>
      </c>
      <c r="H109" s="176">
        <v>7668.1999999999998</v>
      </c>
      <c r="I109" s="177"/>
      <c r="J109" s="178">
        <f>ROUND(I109*H109,2)</f>
        <v>0</v>
      </c>
      <c r="K109" s="174" t="s">
        <v>128</v>
      </c>
      <c r="L109" s="34"/>
      <c r="M109" s="179" t="s">
        <v>3</v>
      </c>
      <c r="N109" s="180" t="s">
        <v>48</v>
      </c>
      <c r="O109" s="64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AR109" s="16" t="s">
        <v>129</v>
      </c>
      <c r="AT109" s="16" t="s">
        <v>124</v>
      </c>
      <c r="AU109" s="16" t="s">
        <v>86</v>
      </c>
      <c r="AY109" s="16" t="s">
        <v>122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6" t="s">
        <v>84</v>
      </c>
      <c r="BK109" s="183">
        <f>ROUND(I109*H109,2)</f>
        <v>0</v>
      </c>
      <c r="BL109" s="16" t="s">
        <v>129</v>
      </c>
      <c r="BM109" s="16" t="s">
        <v>162</v>
      </c>
    </row>
    <row r="110" s="1" customFormat="1">
      <c r="B110" s="34"/>
      <c r="D110" s="184" t="s">
        <v>131</v>
      </c>
      <c r="F110" s="185" t="s">
        <v>163</v>
      </c>
      <c r="I110" s="117"/>
      <c r="L110" s="34"/>
      <c r="M110" s="186"/>
      <c r="N110" s="64"/>
      <c r="O110" s="64"/>
      <c r="P110" s="64"/>
      <c r="Q110" s="64"/>
      <c r="R110" s="64"/>
      <c r="S110" s="64"/>
      <c r="T110" s="65"/>
      <c r="AT110" s="16" t="s">
        <v>131</v>
      </c>
      <c r="AU110" s="16" t="s">
        <v>86</v>
      </c>
    </row>
    <row r="111" s="1" customFormat="1">
      <c r="B111" s="34"/>
      <c r="D111" s="184" t="s">
        <v>133</v>
      </c>
      <c r="F111" s="187" t="s">
        <v>164</v>
      </c>
      <c r="I111" s="117"/>
      <c r="L111" s="34"/>
      <c r="M111" s="186"/>
      <c r="N111" s="64"/>
      <c r="O111" s="64"/>
      <c r="P111" s="64"/>
      <c r="Q111" s="64"/>
      <c r="R111" s="64"/>
      <c r="S111" s="64"/>
      <c r="T111" s="65"/>
      <c r="AT111" s="16" t="s">
        <v>133</v>
      </c>
      <c r="AU111" s="16" t="s">
        <v>86</v>
      </c>
    </row>
    <row r="112" s="12" customFormat="1">
      <c r="B112" s="188"/>
      <c r="D112" s="184" t="s">
        <v>135</v>
      </c>
      <c r="E112" s="189" t="s">
        <v>3</v>
      </c>
      <c r="F112" s="190" t="s">
        <v>158</v>
      </c>
      <c r="H112" s="191">
        <v>7668.1999999999998</v>
      </c>
      <c r="I112" s="192"/>
      <c r="L112" s="188"/>
      <c r="M112" s="193"/>
      <c r="N112" s="194"/>
      <c r="O112" s="194"/>
      <c r="P112" s="194"/>
      <c r="Q112" s="194"/>
      <c r="R112" s="194"/>
      <c r="S112" s="194"/>
      <c r="T112" s="195"/>
      <c r="AT112" s="189" t="s">
        <v>135</v>
      </c>
      <c r="AU112" s="189" t="s">
        <v>86</v>
      </c>
      <c r="AV112" s="12" t="s">
        <v>86</v>
      </c>
      <c r="AW112" s="12" t="s">
        <v>37</v>
      </c>
      <c r="AX112" s="12" t="s">
        <v>84</v>
      </c>
      <c r="AY112" s="189" t="s">
        <v>122</v>
      </c>
    </row>
    <row r="113" s="11" customFormat="1" ht="22.8" customHeight="1">
      <c r="B113" s="158"/>
      <c r="D113" s="159" t="s">
        <v>76</v>
      </c>
      <c r="E113" s="169" t="s">
        <v>152</v>
      </c>
      <c r="F113" s="169" t="s">
        <v>165</v>
      </c>
      <c r="I113" s="161"/>
      <c r="J113" s="170">
        <f>BK113</f>
        <v>0</v>
      </c>
      <c r="L113" s="158"/>
      <c r="M113" s="163"/>
      <c r="N113" s="164"/>
      <c r="O113" s="164"/>
      <c r="P113" s="165">
        <f>SUM(P114:P159)</f>
        <v>0</v>
      </c>
      <c r="Q113" s="164"/>
      <c r="R113" s="165">
        <f>SUM(R114:R159)</f>
        <v>863.85457229999997</v>
      </c>
      <c r="S113" s="164"/>
      <c r="T113" s="166">
        <f>SUM(T114:T159)</f>
        <v>0</v>
      </c>
      <c r="AR113" s="159" t="s">
        <v>84</v>
      </c>
      <c r="AT113" s="167" t="s">
        <v>76</v>
      </c>
      <c r="AU113" s="167" t="s">
        <v>84</v>
      </c>
      <c r="AY113" s="159" t="s">
        <v>122</v>
      </c>
      <c r="BK113" s="168">
        <f>SUM(BK114:BK159)</f>
        <v>0</v>
      </c>
    </row>
    <row r="114" s="1" customFormat="1" ht="20.4" customHeight="1">
      <c r="B114" s="171"/>
      <c r="C114" s="172" t="s">
        <v>166</v>
      </c>
      <c r="D114" s="172" t="s">
        <v>124</v>
      </c>
      <c r="E114" s="173" t="s">
        <v>167</v>
      </c>
      <c r="F114" s="174" t="s">
        <v>168</v>
      </c>
      <c r="G114" s="175" t="s">
        <v>127</v>
      </c>
      <c r="H114" s="176">
        <v>48.5</v>
      </c>
      <c r="I114" s="177"/>
      <c r="J114" s="178">
        <f>ROUND(I114*H114,2)</f>
        <v>0</v>
      </c>
      <c r="K114" s="174" t="s">
        <v>128</v>
      </c>
      <c r="L114" s="34"/>
      <c r="M114" s="179" t="s">
        <v>3</v>
      </c>
      <c r="N114" s="180" t="s">
        <v>48</v>
      </c>
      <c r="O114" s="64"/>
      <c r="P114" s="181">
        <f>O114*H114</f>
        <v>0</v>
      </c>
      <c r="Q114" s="181">
        <v>0</v>
      </c>
      <c r="R114" s="181">
        <f>Q114*H114</f>
        <v>0</v>
      </c>
      <c r="S114" s="181">
        <v>0</v>
      </c>
      <c r="T114" s="182">
        <f>S114*H114</f>
        <v>0</v>
      </c>
      <c r="AR114" s="16" t="s">
        <v>129</v>
      </c>
      <c r="AT114" s="16" t="s">
        <v>124</v>
      </c>
      <c r="AU114" s="16" t="s">
        <v>86</v>
      </c>
      <c r="AY114" s="16" t="s">
        <v>122</v>
      </c>
      <c r="BE114" s="183">
        <f>IF(N114="základní",J114,0)</f>
        <v>0</v>
      </c>
      <c r="BF114" s="183">
        <f>IF(N114="snížená",J114,0)</f>
        <v>0</v>
      </c>
      <c r="BG114" s="183">
        <f>IF(N114="zákl. přenesená",J114,0)</f>
        <v>0</v>
      </c>
      <c r="BH114" s="183">
        <f>IF(N114="sníž. přenesená",J114,0)</f>
        <v>0</v>
      </c>
      <c r="BI114" s="183">
        <f>IF(N114="nulová",J114,0)</f>
        <v>0</v>
      </c>
      <c r="BJ114" s="16" t="s">
        <v>84</v>
      </c>
      <c r="BK114" s="183">
        <f>ROUND(I114*H114,2)</f>
        <v>0</v>
      </c>
      <c r="BL114" s="16" t="s">
        <v>129</v>
      </c>
      <c r="BM114" s="16" t="s">
        <v>169</v>
      </c>
    </row>
    <row r="115" s="1" customFormat="1">
      <c r="B115" s="34"/>
      <c r="D115" s="184" t="s">
        <v>131</v>
      </c>
      <c r="F115" s="185" t="s">
        <v>170</v>
      </c>
      <c r="I115" s="117"/>
      <c r="L115" s="34"/>
      <c r="M115" s="186"/>
      <c r="N115" s="64"/>
      <c r="O115" s="64"/>
      <c r="P115" s="64"/>
      <c r="Q115" s="64"/>
      <c r="R115" s="64"/>
      <c r="S115" s="64"/>
      <c r="T115" s="65"/>
      <c r="AT115" s="16" t="s">
        <v>131</v>
      </c>
      <c r="AU115" s="16" t="s">
        <v>86</v>
      </c>
    </row>
    <row r="116" s="12" customFormat="1">
      <c r="B116" s="188"/>
      <c r="D116" s="184" t="s">
        <v>135</v>
      </c>
      <c r="E116" s="189" t="s">
        <v>3</v>
      </c>
      <c r="F116" s="190" t="s">
        <v>136</v>
      </c>
      <c r="H116" s="191">
        <v>48.5</v>
      </c>
      <c r="I116" s="192"/>
      <c r="L116" s="188"/>
      <c r="M116" s="193"/>
      <c r="N116" s="194"/>
      <c r="O116" s="194"/>
      <c r="P116" s="194"/>
      <c r="Q116" s="194"/>
      <c r="R116" s="194"/>
      <c r="S116" s="194"/>
      <c r="T116" s="195"/>
      <c r="AT116" s="189" t="s">
        <v>135</v>
      </c>
      <c r="AU116" s="189" t="s">
        <v>86</v>
      </c>
      <c r="AV116" s="12" t="s">
        <v>86</v>
      </c>
      <c r="AW116" s="12" t="s">
        <v>37</v>
      </c>
      <c r="AX116" s="12" t="s">
        <v>84</v>
      </c>
      <c r="AY116" s="189" t="s">
        <v>122</v>
      </c>
    </row>
    <row r="117" s="1" customFormat="1" ht="20.4" customHeight="1">
      <c r="B117" s="171"/>
      <c r="C117" s="172" t="s">
        <v>171</v>
      </c>
      <c r="D117" s="172" t="s">
        <v>124</v>
      </c>
      <c r="E117" s="173" t="s">
        <v>172</v>
      </c>
      <c r="F117" s="174" t="s">
        <v>173</v>
      </c>
      <c r="G117" s="175" t="s">
        <v>127</v>
      </c>
      <c r="H117" s="176">
        <v>2300.46</v>
      </c>
      <c r="I117" s="177"/>
      <c r="J117" s="178">
        <f>ROUND(I117*H117,2)</f>
        <v>0</v>
      </c>
      <c r="K117" s="174" t="s">
        <v>128</v>
      </c>
      <c r="L117" s="34"/>
      <c r="M117" s="179" t="s">
        <v>3</v>
      </c>
      <c r="N117" s="180" t="s">
        <v>48</v>
      </c>
      <c r="O117" s="64"/>
      <c r="P117" s="181">
        <f>O117*H117</f>
        <v>0</v>
      </c>
      <c r="Q117" s="181">
        <v>0.13188</v>
      </c>
      <c r="R117" s="181">
        <f>Q117*H117</f>
        <v>303.3846648</v>
      </c>
      <c r="S117" s="181">
        <v>0</v>
      </c>
      <c r="T117" s="182">
        <f>S117*H117</f>
        <v>0</v>
      </c>
      <c r="AR117" s="16" t="s">
        <v>129</v>
      </c>
      <c r="AT117" s="16" t="s">
        <v>124</v>
      </c>
      <c r="AU117" s="16" t="s">
        <v>86</v>
      </c>
      <c r="AY117" s="16" t="s">
        <v>122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16" t="s">
        <v>84</v>
      </c>
      <c r="BK117" s="183">
        <f>ROUND(I117*H117,2)</f>
        <v>0</v>
      </c>
      <c r="BL117" s="16" t="s">
        <v>129</v>
      </c>
      <c r="BM117" s="16" t="s">
        <v>174</v>
      </c>
    </row>
    <row r="118" s="1" customFormat="1">
      <c r="B118" s="34"/>
      <c r="D118" s="184" t="s">
        <v>131</v>
      </c>
      <c r="F118" s="185" t="s">
        <v>175</v>
      </c>
      <c r="I118" s="117"/>
      <c r="L118" s="34"/>
      <c r="M118" s="186"/>
      <c r="N118" s="64"/>
      <c r="O118" s="64"/>
      <c r="P118" s="64"/>
      <c r="Q118" s="64"/>
      <c r="R118" s="64"/>
      <c r="S118" s="64"/>
      <c r="T118" s="65"/>
      <c r="AT118" s="16" t="s">
        <v>131</v>
      </c>
      <c r="AU118" s="16" t="s">
        <v>86</v>
      </c>
    </row>
    <row r="119" s="1" customFormat="1">
      <c r="B119" s="34"/>
      <c r="D119" s="184" t="s">
        <v>133</v>
      </c>
      <c r="F119" s="187" t="s">
        <v>176</v>
      </c>
      <c r="I119" s="117"/>
      <c r="L119" s="34"/>
      <c r="M119" s="186"/>
      <c r="N119" s="64"/>
      <c r="O119" s="64"/>
      <c r="P119" s="64"/>
      <c r="Q119" s="64"/>
      <c r="R119" s="64"/>
      <c r="S119" s="64"/>
      <c r="T119" s="65"/>
      <c r="AT119" s="16" t="s">
        <v>133</v>
      </c>
      <c r="AU119" s="16" t="s">
        <v>86</v>
      </c>
    </row>
    <row r="120" s="12" customFormat="1">
      <c r="B120" s="188"/>
      <c r="D120" s="184" t="s">
        <v>135</v>
      </c>
      <c r="E120" s="189" t="s">
        <v>3</v>
      </c>
      <c r="F120" s="190" t="s">
        <v>158</v>
      </c>
      <c r="H120" s="191">
        <v>7668.1999999999998</v>
      </c>
      <c r="I120" s="192"/>
      <c r="L120" s="188"/>
      <c r="M120" s="193"/>
      <c r="N120" s="194"/>
      <c r="O120" s="194"/>
      <c r="P120" s="194"/>
      <c r="Q120" s="194"/>
      <c r="R120" s="194"/>
      <c r="S120" s="194"/>
      <c r="T120" s="195"/>
      <c r="AT120" s="189" t="s">
        <v>135</v>
      </c>
      <c r="AU120" s="189" t="s">
        <v>86</v>
      </c>
      <c r="AV120" s="12" t="s">
        <v>86</v>
      </c>
      <c r="AW120" s="12" t="s">
        <v>37</v>
      </c>
      <c r="AX120" s="12" t="s">
        <v>84</v>
      </c>
      <c r="AY120" s="189" t="s">
        <v>122</v>
      </c>
    </row>
    <row r="121" s="12" customFormat="1">
      <c r="B121" s="188"/>
      <c r="D121" s="184" t="s">
        <v>135</v>
      </c>
      <c r="F121" s="190" t="s">
        <v>177</v>
      </c>
      <c r="H121" s="191">
        <v>2300.46</v>
      </c>
      <c r="I121" s="192"/>
      <c r="L121" s="188"/>
      <c r="M121" s="193"/>
      <c r="N121" s="194"/>
      <c r="O121" s="194"/>
      <c r="P121" s="194"/>
      <c r="Q121" s="194"/>
      <c r="R121" s="194"/>
      <c r="S121" s="194"/>
      <c r="T121" s="195"/>
      <c r="AT121" s="189" t="s">
        <v>135</v>
      </c>
      <c r="AU121" s="189" t="s">
        <v>86</v>
      </c>
      <c r="AV121" s="12" t="s">
        <v>86</v>
      </c>
      <c r="AW121" s="12" t="s">
        <v>4</v>
      </c>
      <c r="AX121" s="12" t="s">
        <v>84</v>
      </c>
      <c r="AY121" s="189" t="s">
        <v>122</v>
      </c>
    </row>
    <row r="122" s="1" customFormat="1" ht="20.4" customHeight="1">
      <c r="B122" s="171"/>
      <c r="C122" s="172" t="s">
        <v>178</v>
      </c>
      <c r="D122" s="172" t="s">
        <v>124</v>
      </c>
      <c r="E122" s="173" t="s">
        <v>179</v>
      </c>
      <c r="F122" s="174" t="s">
        <v>180</v>
      </c>
      <c r="G122" s="175" t="s">
        <v>127</v>
      </c>
      <c r="H122" s="176">
        <v>2206</v>
      </c>
      <c r="I122" s="177"/>
      <c r="J122" s="178">
        <f>ROUND(I122*H122,2)</f>
        <v>0</v>
      </c>
      <c r="K122" s="174" t="s">
        <v>128</v>
      </c>
      <c r="L122" s="34"/>
      <c r="M122" s="179" t="s">
        <v>3</v>
      </c>
      <c r="N122" s="180" t="s">
        <v>48</v>
      </c>
      <c r="O122" s="64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AR122" s="16" t="s">
        <v>129</v>
      </c>
      <c r="AT122" s="16" t="s">
        <v>124</v>
      </c>
      <c r="AU122" s="16" t="s">
        <v>86</v>
      </c>
      <c r="AY122" s="16" t="s">
        <v>122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6" t="s">
        <v>84</v>
      </c>
      <c r="BK122" s="183">
        <f>ROUND(I122*H122,2)</f>
        <v>0</v>
      </c>
      <c r="BL122" s="16" t="s">
        <v>129</v>
      </c>
      <c r="BM122" s="16" t="s">
        <v>181</v>
      </c>
    </row>
    <row r="123" s="1" customFormat="1">
      <c r="B123" s="34"/>
      <c r="D123" s="184" t="s">
        <v>131</v>
      </c>
      <c r="F123" s="185" t="s">
        <v>182</v>
      </c>
      <c r="I123" s="117"/>
      <c r="L123" s="34"/>
      <c r="M123" s="186"/>
      <c r="N123" s="64"/>
      <c r="O123" s="64"/>
      <c r="P123" s="64"/>
      <c r="Q123" s="64"/>
      <c r="R123" s="64"/>
      <c r="S123" s="64"/>
      <c r="T123" s="65"/>
      <c r="AT123" s="16" t="s">
        <v>131</v>
      </c>
      <c r="AU123" s="16" t="s">
        <v>86</v>
      </c>
    </row>
    <row r="124" s="1" customFormat="1">
      <c r="B124" s="34"/>
      <c r="D124" s="184" t="s">
        <v>133</v>
      </c>
      <c r="F124" s="187" t="s">
        <v>183</v>
      </c>
      <c r="I124" s="117"/>
      <c r="L124" s="34"/>
      <c r="M124" s="186"/>
      <c r="N124" s="64"/>
      <c r="O124" s="64"/>
      <c r="P124" s="64"/>
      <c r="Q124" s="64"/>
      <c r="R124" s="64"/>
      <c r="S124" s="64"/>
      <c r="T124" s="65"/>
      <c r="AT124" s="16" t="s">
        <v>133</v>
      </c>
      <c r="AU124" s="16" t="s">
        <v>86</v>
      </c>
    </row>
    <row r="125" s="12" customFormat="1">
      <c r="B125" s="188"/>
      <c r="D125" s="184" t="s">
        <v>135</v>
      </c>
      <c r="E125" s="189" t="s">
        <v>3</v>
      </c>
      <c r="F125" s="190" t="s">
        <v>142</v>
      </c>
      <c r="H125" s="191">
        <v>2206</v>
      </c>
      <c r="I125" s="192"/>
      <c r="L125" s="188"/>
      <c r="M125" s="193"/>
      <c r="N125" s="194"/>
      <c r="O125" s="194"/>
      <c r="P125" s="194"/>
      <c r="Q125" s="194"/>
      <c r="R125" s="194"/>
      <c r="S125" s="194"/>
      <c r="T125" s="195"/>
      <c r="AT125" s="189" t="s">
        <v>135</v>
      </c>
      <c r="AU125" s="189" t="s">
        <v>86</v>
      </c>
      <c r="AV125" s="12" t="s">
        <v>86</v>
      </c>
      <c r="AW125" s="12" t="s">
        <v>37</v>
      </c>
      <c r="AX125" s="12" t="s">
        <v>84</v>
      </c>
      <c r="AY125" s="189" t="s">
        <v>122</v>
      </c>
    </row>
    <row r="126" s="1" customFormat="1" ht="20.4" customHeight="1">
      <c r="B126" s="171"/>
      <c r="C126" s="172" t="s">
        <v>184</v>
      </c>
      <c r="D126" s="172" t="s">
        <v>124</v>
      </c>
      <c r="E126" s="173" t="s">
        <v>185</v>
      </c>
      <c r="F126" s="174" t="s">
        <v>186</v>
      </c>
      <c r="G126" s="175" t="s">
        <v>127</v>
      </c>
      <c r="H126" s="176">
        <v>2206</v>
      </c>
      <c r="I126" s="177"/>
      <c r="J126" s="178">
        <f>ROUND(I126*H126,2)</f>
        <v>0</v>
      </c>
      <c r="K126" s="174" t="s">
        <v>128</v>
      </c>
      <c r="L126" s="34"/>
      <c r="M126" s="179" t="s">
        <v>3</v>
      </c>
      <c r="N126" s="180" t="s">
        <v>48</v>
      </c>
      <c r="O126" s="64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AR126" s="16" t="s">
        <v>129</v>
      </c>
      <c r="AT126" s="16" t="s">
        <v>124</v>
      </c>
      <c r="AU126" s="16" t="s">
        <v>86</v>
      </c>
      <c r="AY126" s="16" t="s">
        <v>122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6" t="s">
        <v>84</v>
      </c>
      <c r="BK126" s="183">
        <f>ROUND(I126*H126,2)</f>
        <v>0</v>
      </c>
      <c r="BL126" s="16" t="s">
        <v>129</v>
      </c>
      <c r="BM126" s="16" t="s">
        <v>187</v>
      </c>
    </row>
    <row r="127" s="1" customFormat="1">
      <c r="B127" s="34"/>
      <c r="D127" s="184" t="s">
        <v>131</v>
      </c>
      <c r="F127" s="185" t="s">
        <v>188</v>
      </c>
      <c r="I127" s="117"/>
      <c r="L127" s="34"/>
      <c r="M127" s="186"/>
      <c r="N127" s="64"/>
      <c r="O127" s="64"/>
      <c r="P127" s="64"/>
      <c r="Q127" s="64"/>
      <c r="R127" s="64"/>
      <c r="S127" s="64"/>
      <c r="T127" s="65"/>
      <c r="AT127" s="16" t="s">
        <v>131</v>
      </c>
      <c r="AU127" s="16" t="s">
        <v>86</v>
      </c>
    </row>
    <row r="128" s="1" customFormat="1">
      <c r="B128" s="34"/>
      <c r="D128" s="184" t="s">
        <v>133</v>
      </c>
      <c r="F128" s="187" t="s">
        <v>189</v>
      </c>
      <c r="I128" s="117"/>
      <c r="L128" s="34"/>
      <c r="M128" s="186"/>
      <c r="N128" s="64"/>
      <c r="O128" s="64"/>
      <c r="P128" s="64"/>
      <c r="Q128" s="64"/>
      <c r="R128" s="64"/>
      <c r="S128" s="64"/>
      <c r="T128" s="65"/>
      <c r="AT128" s="16" t="s">
        <v>133</v>
      </c>
      <c r="AU128" s="16" t="s">
        <v>86</v>
      </c>
    </row>
    <row r="129" s="12" customFormat="1">
      <c r="B129" s="188"/>
      <c r="D129" s="184" t="s">
        <v>135</v>
      </c>
      <c r="E129" s="189" t="s">
        <v>3</v>
      </c>
      <c r="F129" s="190" t="s">
        <v>142</v>
      </c>
      <c r="H129" s="191">
        <v>2206</v>
      </c>
      <c r="I129" s="192"/>
      <c r="L129" s="188"/>
      <c r="M129" s="193"/>
      <c r="N129" s="194"/>
      <c r="O129" s="194"/>
      <c r="P129" s="194"/>
      <c r="Q129" s="194"/>
      <c r="R129" s="194"/>
      <c r="S129" s="194"/>
      <c r="T129" s="195"/>
      <c r="AT129" s="189" t="s">
        <v>135</v>
      </c>
      <c r="AU129" s="189" t="s">
        <v>86</v>
      </c>
      <c r="AV129" s="12" t="s">
        <v>86</v>
      </c>
      <c r="AW129" s="12" t="s">
        <v>37</v>
      </c>
      <c r="AX129" s="12" t="s">
        <v>84</v>
      </c>
      <c r="AY129" s="189" t="s">
        <v>122</v>
      </c>
    </row>
    <row r="130" s="1" customFormat="1" ht="20.4" customHeight="1">
      <c r="B130" s="171"/>
      <c r="C130" s="172" t="s">
        <v>190</v>
      </c>
      <c r="D130" s="172" t="s">
        <v>124</v>
      </c>
      <c r="E130" s="173" t="s">
        <v>191</v>
      </c>
      <c r="F130" s="174" t="s">
        <v>192</v>
      </c>
      <c r="G130" s="175" t="s">
        <v>127</v>
      </c>
      <c r="H130" s="176">
        <v>1316.25</v>
      </c>
      <c r="I130" s="177"/>
      <c r="J130" s="178">
        <f>ROUND(I130*H130,2)</f>
        <v>0</v>
      </c>
      <c r="K130" s="174" t="s">
        <v>128</v>
      </c>
      <c r="L130" s="34"/>
      <c r="M130" s="179" t="s">
        <v>3</v>
      </c>
      <c r="N130" s="180" t="s">
        <v>48</v>
      </c>
      <c r="O130" s="64"/>
      <c r="P130" s="181">
        <f>O130*H130</f>
        <v>0</v>
      </c>
      <c r="Q130" s="181">
        <v>0.27799000000000001</v>
      </c>
      <c r="R130" s="181">
        <f>Q130*H130</f>
        <v>365.9043375</v>
      </c>
      <c r="S130" s="181">
        <v>0</v>
      </c>
      <c r="T130" s="182">
        <f>S130*H130</f>
        <v>0</v>
      </c>
      <c r="AR130" s="16" t="s">
        <v>129</v>
      </c>
      <c r="AT130" s="16" t="s">
        <v>124</v>
      </c>
      <c r="AU130" s="16" t="s">
        <v>86</v>
      </c>
      <c r="AY130" s="16" t="s">
        <v>122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6" t="s">
        <v>84</v>
      </c>
      <c r="BK130" s="183">
        <f>ROUND(I130*H130,2)</f>
        <v>0</v>
      </c>
      <c r="BL130" s="16" t="s">
        <v>129</v>
      </c>
      <c r="BM130" s="16" t="s">
        <v>193</v>
      </c>
    </row>
    <row r="131" s="1" customFormat="1">
      <c r="B131" s="34"/>
      <c r="D131" s="184" t="s">
        <v>131</v>
      </c>
      <c r="F131" s="185" t="s">
        <v>194</v>
      </c>
      <c r="I131" s="117"/>
      <c r="L131" s="34"/>
      <c r="M131" s="186"/>
      <c r="N131" s="64"/>
      <c r="O131" s="64"/>
      <c r="P131" s="64"/>
      <c r="Q131" s="64"/>
      <c r="R131" s="64"/>
      <c r="S131" s="64"/>
      <c r="T131" s="65"/>
      <c r="AT131" s="16" t="s">
        <v>131</v>
      </c>
      <c r="AU131" s="16" t="s">
        <v>86</v>
      </c>
    </row>
    <row r="132" s="1" customFormat="1">
      <c r="B132" s="34"/>
      <c r="D132" s="184" t="s">
        <v>133</v>
      </c>
      <c r="F132" s="187" t="s">
        <v>195</v>
      </c>
      <c r="I132" s="117"/>
      <c r="L132" s="34"/>
      <c r="M132" s="186"/>
      <c r="N132" s="64"/>
      <c r="O132" s="64"/>
      <c r="P132" s="64"/>
      <c r="Q132" s="64"/>
      <c r="R132" s="64"/>
      <c r="S132" s="64"/>
      <c r="T132" s="65"/>
      <c r="AT132" s="16" t="s">
        <v>133</v>
      </c>
      <c r="AU132" s="16" t="s">
        <v>86</v>
      </c>
    </row>
    <row r="133" s="12" customFormat="1">
      <c r="B133" s="188"/>
      <c r="D133" s="184" t="s">
        <v>135</v>
      </c>
      <c r="E133" s="189" t="s">
        <v>3</v>
      </c>
      <c r="F133" s="190" t="s">
        <v>196</v>
      </c>
      <c r="H133" s="191">
        <v>1316.25</v>
      </c>
      <c r="I133" s="192"/>
      <c r="L133" s="188"/>
      <c r="M133" s="193"/>
      <c r="N133" s="194"/>
      <c r="O133" s="194"/>
      <c r="P133" s="194"/>
      <c r="Q133" s="194"/>
      <c r="R133" s="194"/>
      <c r="S133" s="194"/>
      <c r="T133" s="195"/>
      <c r="AT133" s="189" t="s">
        <v>135</v>
      </c>
      <c r="AU133" s="189" t="s">
        <v>86</v>
      </c>
      <c r="AV133" s="12" t="s">
        <v>86</v>
      </c>
      <c r="AW133" s="12" t="s">
        <v>37</v>
      </c>
      <c r="AX133" s="12" t="s">
        <v>84</v>
      </c>
      <c r="AY133" s="189" t="s">
        <v>122</v>
      </c>
    </row>
    <row r="134" s="1" customFormat="1" ht="20.4" customHeight="1">
      <c r="B134" s="171"/>
      <c r="C134" s="172" t="s">
        <v>197</v>
      </c>
      <c r="D134" s="172" t="s">
        <v>124</v>
      </c>
      <c r="E134" s="173" t="s">
        <v>198</v>
      </c>
      <c r="F134" s="174" t="s">
        <v>199</v>
      </c>
      <c r="G134" s="175" t="s">
        <v>127</v>
      </c>
      <c r="H134" s="176">
        <v>877.5</v>
      </c>
      <c r="I134" s="177"/>
      <c r="J134" s="178">
        <f>ROUND(I134*H134,2)</f>
        <v>0</v>
      </c>
      <c r="K134" s="174" t="s">
        <v>128</v>
      </c>
      <c r="L134" s="34"/>
      <c r="M134" s="179" t="s">
        <v>3</v>
      </c>
      <c r="N134" s="180" t="s">
        <v>48</v>
      </c>
      <c r="O134" s="64"/>
      <c r="P134" s="181">
        <f>O134*H134</f>
        <v>0</v>
      </c>
      <c r="Q134" s="181">
        <v>0.216</v>
      </c>
      <c r="R134" s="181">
        <f>Q134*H134</f>
        <v>189.53999999999999</v>
      </c>
      <c r="S134" s="181">
        <v>0</v>
      </c>
      <c r="T134" s="182">
        <f>S134*H134</f>
        <v>0</v>
      </c>
      <c r="AR134" s="16" t="s">
        <v>129</v>
      </c>
      <c r="AT134" s="16" t="s">
        <v>124</v>
      </c>
      <c r="AU134" s="16" t="s">
        <v>86</v>
      </c>
      <c r="AY134" s="16" t="s">
        <v>122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6" t="s">
        <v>84</v>
      </c>
      <c r="BK134" s="183">
        <f>ROUND(I134*H134,2)</f>
        <v>0</v>
      </c>
      <c r="BL134" s="16" t="s">
        <v>129</v>
      </c>
      <c r="BM134" s="16" t="s">
        <v>200</v>
      </c>
    </row>
    <row r="135" s="1" customFormat="1">
      <c r="B135" s="34"/>
      <c r="D135" s="184" t="s">
        <v>131</v>
      </c>
      <c r="F135" s="185" t="s">
        <v>201</v>
      </c>
      <c r="I135" s="117"/>
      <c r="L135" s="34"/>
      <c r="M135" s="186"/>
      <c r="N135" s="64"/>
      <c r="O135" s="64"/>
      <c r="P135" s="64"/>
      <c r="Q135" s="64"/>
      <c r="R135" s="64"/>
      <c r="S135" s="64"/>
      <c r="T135" s="65"/>
      <c r="AT135" s="16" t="s">
        <v>131</v>
      </c>
      <c r="AU135" s="16" t="s">
        <v>86</v>
      </c>
    </row>
    <row r="136" s="1" customFormat="1">
      <c r="B136" s="34"/>
      <c r="D136" s="184" t="s">
        <v>133</v>
      </c>
      <c r="F136" s="187" t="s">
        <v>195</v>
      </c>
      <c r="I136" s="117"/>
      <c r="L136" s="34"/>
      <c r="M136" s="186"/>
      <c r="N136" s="64"/>
      <c r="O136" s="64"/>
      <c r="P136" s="64"/>
      <c r="Q136" s="64"/>
      <c r="R136" s="64"/>
      <c r="S136" s="64"/>
      <c r="T136" s="65"/>
      <c r="AT136" s="16" t="s">
        <v>133</v>
      </c>
      <c r="AU136" s="16" t="s">
        <v>86</v>
      </c>
    </row>
    <row r="137" s="12" customFormat="1">
      <c r="B137" s="188"/>
      <c r="D137" s="184" t="s">
        <v>135</v>
      </c>
      <c r="E137" s="189" t="s">
        <v>3</v>
      </c>
      <c r="F137" s="190" t="s">
        <v>202</v>
      </c>
      <c r="H137" s="191">
        <v>877.5</v>
      </c>
      <c r="I137" s="192"/>
      <c r="L137" s="188"/>
      <c r="M137" s="193"/>
      <c r="N137" s="194"/>
      <c r="O137" s="194"/>
      <c r="P137" s="194"/>
      <c r="Q137" s="194"/>
      <c r="R137" s="194"/>
      <c r="S137" s="194"/>
      <c r="T137" s="195"/>
      <c r="AT137" s="189" t="s">
        <v>135</v>
      </c>
      <c r="AU137" s="189" t="s">
        <v>86</v>
      </c>
      <c r="AV137" s="12" t="s">
        <v>86</v>
      </c>
      <c r="AW137" s="12" t="s">
        <v>37</v>
      </c>
      <c r="AX137" s="12" t="s">
        <v>84</v>
      </c>
      <c r="AY137" s="189" t="s">
        <v>122</v>
      </c>
    </row>
    <row r="138" s="1" customFormat="1" ht="20.4" customHeight="1">
      <c r="B138" s="171"/>
      <c r="C138" s="172" t="s">
        <v>203</v>
      </c>
      <c r="D138" s="172" t="s">
        <v>124</v>
      </c>
      <c r="E138" s="173" t="s">
        <v>204</v>
      </c>
      <c r="F138" s="174" t="s">
        <v>205</v>
      </c>
      <c r="G138" s="175" t="s">
        <v>127</v>
      </c>
      <c r="H138" s="176">
        <v>2206</v>
      </c>
      <c r="I138" s="177"/>
      <c r="J138" s="178">
        <f>ROUND(I138*H138,2)</f>
        <v>0</v>
      </c>
      <c r="K138" s="174" t="s">
        <v>128</v>
      </c>
      <c r="L138" s="34"/>
      <c r="M138" s="179" t="s">
        <v>3</v>
      </c>
      <c r="N138" s="180" t="s">
        <v>48</v>
      </c>
      <c r="O138" s="64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AR138" s="16" t="s">
        <v>129</v>
      </c>
      <c r="AT138" s="16" t="s">
        <v>124</v>
      </c>
      <c r="AU138" s="16" t="s">
        <v>86</v>
      </c>
      <c r="AY138" s="16" t="s">
        <v>122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6" t="s">
        <v>84</v>
      </c>
      <c r="BK138" s="183">
        <f>ROUND(I138*H138,2)</f>
        <v>0</v>
      </c>
      <c r="BL138" s="16" t="s">
        <v>129</v>
      </c>
      <c r="BM138" s="16" t="s">
        <v>206</v>
      </c>
    </row>
    <row r="139" s="1" customFormat="1">
      <c r="B139" s="34"/>
      <c r="D139" s="184" t="s">
        <v>131</v>
      </c>
      <c r="F139" s="185" t="s">
        <v>207</v>
      </c>
      <c r="I139" s="117"/>
      <c r="L139" s="34"/>
      <c r="M139" s="186"/>
      <c r="N139" s="64"/>
      <c r="O139" s="64"/>
      <c r="P139" s="64"/>
      <c r="Q139" s="64"/>
      <c r="R139" s="64"/>
      <c r="S139" s="64"/>
      <c r="T139" s="65"/>
      <c r="AT139" s="16" t="s">
        <v>131</v>
      </c>
      <c r="AU139" s="16" t="s">
        <v>86</v>
      </c>
    </row>
    <row r="140" s="1" customFormat="1">
      <c r="B140" s="34"/>
      <c r="D140" s="184" t="s">
        <v>133</v>
      </c>
      <c r="F140" s="187" t="s">
        <v>208</v>
      </c>
      <c r="I140" s="117"/>
      <c r="L140" s="34"/>
      <c r="M140" s="186"/>
      <c r="N140" s="64"/>
      <c r="O140" s="64"/>
      <c r="P140" s="64"/>
      <c r="Q140" s="64"/>
      <c r="R140" s="64"/>
      <c r="S140" s="64"/>
      <c r="T140" s="65"/>
      <c r="AT140" s="16" t="s">
        <v>133</v>
      </c>
      <c r="AU140" s="16" t="s">
        <v>86</v>
      </c>
    </row>
    <row r="141" s="12" customFormat="1">
      <c r="B141" s="188"/>
      <c r="D141" s="184" t="s">
        <v>135</v>
      </c>
      <c r="E141" s="189" t="s">
        <v>3</v>
      </c>
      <c r="F141" s="190" t="s">
        <v>142</v>
      </c>
      <c r="H141" s="191">
        <v>2206</v>
      </c>
      <c r="I141" s="192"/>
      <c r="L141" s="188"/>
      <c r="M141" s="193"/>
      <c r="N141" s="194"/>
      <c r="O141" s="194"/>
      <c r="P141" s="194"/>
      <c r="Q141" s="194"/>
      <c r="R141" s="194"/>
      <c r="S141" s="194"/>
      <c r="T141" s="195"/>
      <c r="AT141" s="189" t="s">
        <v>135</v>
      </c>
      <c r="AU141" s="189" t="s">
        <v>86</v>
      </c>
      <c r="AV141" s="12" t="s">
        <v>86</v>
      </c>
      <c r="AW141" s="12" t="s">
        <v>37</v>
      </c>
      <c r="AX141" s="12" t="s">
        <v>84</v>
      </c>
      <c r="AY141" s="189" t="s">
        <v>122</v>
      </c>
    </row>
    <row r="142" s="1" customFormat="1" ht="20.4" customHeight="1">
      <c r="B142" s="171"/>
      <c r="C142" s="172" t="s">
        <v>209</v>
      </c>
      <c r="D142" s="172" t="s">
        <v>124</v>
      </c>
      <c r="E142" s="173" t="s">
        <v>210</v>
      </c>
      <c r="F142" s="174" t="s">
        <v>211</v>
      </c>
      <c r="G142" s="175" t="s">
        <v>127</v>
      </c>
      <c r="H142" s="176">
        <v>7668.1999999999998</v>
      </c>
      <c r="I142" s="177"/>
      <c r="J142" s="178">
        <f>ROUND(I142*H142,2)</f>
        <v>0</v>
      </c>
      <c r="K142" s="174" t="s">
        <v>128</v>
      </c>
      <c r="L142" s="34"/>
      <c r="M142" s="179" t="s">
        <v>3</v>
      </c>
      <c r="N142" s="180" t="s">
        <v>48</v>
      </c>
      <c r="O142" s="64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AR142" s="16" t="s">
        <v>129</v>
      </c>
      <c r="AT142" s="16" t="s">
        <v>124</v>
      </c>
      <c r="AU142" s="16" t="s">
        <v>86</v>
      </c>
      <c r="AY142" s="16" t="s">
        <v>122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6" t="s">
        <v>84</v>
      </c>
      <c r="BK142" s="183">
        <f>ROUND(I142*H142,2)</f>
        <v>0</v>
      </c>
      <c r="BL142" s="16" t="s">
        <v>129</v>
      </c>
      <c r="BM142" s="16" t="s">
        <v>212</v>
      </c>
    </row>
    <row r="143" s="1" customFormat="1">
      <c r="B143" s="34"/>
      <c r="D143" s="184" t="s">
        <v>131</v>
      </c>
      <c r="F143" s="185" t="s">
        <v>213</v>
      </c>
      <c r="I143" s="117"/>
      <c r="L143" s="34"/>
      <c r="M143" s="186"/>
      <c r="N143" s="64"/>
      <c r="O143" s="64"/>
      <c r="P143" s="64"/>
      <c r="Q143" s="64"/>
      <c r="R143" s="64"/>
      <c r="S143" s="64"/>
      <c r="T143" s="65"/>
      <c r="AT143" s="16" t="s">
        <v>131</v>
      </c>
      <c r="AU143" s="16" t="s">
        <v>86</v>
      </c>
    </row>
    <row r="144" s="12" customFormat="1">
      <c r="B144" s="188"/>
      <c r="D144" s="184" t="s">
        <v>135</v>
      </c>
      <c r="E144" s="189" t="s">
        <v>3</v>
      </c>
      <c r="F144" s="190" t="s">
        <v>158</v>
      </c>
      <c r="H144" s="191">
        <v>7668.1999999999998</v>
      </c>
      <c r="I144" s="192"/>
      <c r="L144" s="188"/>
      <c r="M144" s="193"/>
      <c r="N144" s="194"/>
      <c r="O144" s="194"/>
      <c r="P144" s="194"/>
      <c r="Q144" s="194"/>
      <c r="R144" s="194"/>
      <c r="S144" s="194"/>
      <c r="T144" s="195"/>
      <c r="AT144" s="189" t="s">
        <v>135</v>
      </c>
      <c r="AU144" s="189" t="s">
        <v>86</v>
      </c>
      <c r="AV144" s="12" t="s">
        <v>86</v>
      </c>
      <c r="AW144" s="12" t="s">
        <v>37</v>
      </c>
      <c r="AX144" s="12" t="s">
        <v>84</v>
      </c>
      <c r="AY144" s="189" t="s">
        <v>122</v>
      </c>
    </row>
    <row r="145" s="1" customFormat="1" ht="20.4" customHeight="1">
      <c r="B145" s="171"/>
      <c r="C145" s="172" t="s">
        <v>9</v>
      </c>
      <c r="D145" s="172" t="s">
        <v>124</v>
      </c>
      <c r="E145" s="173" t="s">
        <v>214</v>
      </c>
      <c r="F145" s="174" t="s">
        <v>215</v>
      </c>
      <c r="G145" s="175" t="s">
        <v>127</v>
      </c>
      <c r="H145" s="176">
        <v>7668.1999999999998</v>
      </c>
      <c r="I145" s="177"/>
      <c r="J145" s="178">
        <f>ROUND(I145*H145,2)</f>
        <v>0</v>
      </c>
      <c r="K145" s="174" t="s">
        <v>128</v>
      </c>
      <c r="L145" s="34"/>
      <c r="M145" s="179" t="s">
        <v>3</v>
      </c>
      <c r="N145" s="180" t="s">
        <v>48</v>
      </c>
      <c r="O145" s="64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AR145" s="16" t="s">
        <v>129</v>
      </c>
      <c r="AT145" s="16" t="s">
        <v>124</v>
      </c>
      <c r="AU145" s="16" t="s">
        <v>86</v>
      </c>
      <c r="AY145" s="16" t="s">
        <v>122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6" t="s">
        <v>84</v>
      </c>
      <c r="BK145" s="183">
        <f>ROUND(I145*H145,2)</f>
        <v>0</v>
      </c>
      <c r="BL145" s="16" t="s">
        <v>129</v>
      </c>
      <c r="BM145" s="16" t="s">
        <v>216</v>
      </c>
    </row>
    <row r="146" s="1" customFormat="1">
      <c r="B146" s="34"/>
      <c r="D146" s="184" t="s">
        <v>131</v>
      </c>
      <c r="F146" s="185" t="s">
        <v>217</v>
      </c>
      <c r="I146" s="117"/>
      <c r="L146" s="34"/>
      <c r="M146" s="186"/>
      <c r="N146" s="64"/>
      <c r="O146" s="64"/>
      <c r="P146" s="64"/>
      <c r="Q146" s="64"/>
      <c r="R146" s="64"/>
      <c r="S146" s="64"/>
      <c r="T146" s="65"/>
      <c r="AT146" s="16" t="s">
        <v>131</v>
      </c>
      <c r="AU146" s="16" t="s">
        <v>86</v>
      </c>
    </row>
    <row r="147" s="12" customFormat="1">
      <c r="B147" s="188"/>
      <c r="D147" s="184" t="s">
        <v>135</v>
      </c>
      <c r="E147" s="189" t="s">
        <v>3</v>
      </c>
      <c r="F147" s="190" t="s">
        <v>158</v>
      </c>
      <c r="H147" s="191">
        <v>7668.1999999999998</v>
      </c>
      <c r="I147" s="192"/>
      <c r="L147" s="188"/>
      <c r="M147" s="193"/>
      <c r="N147" s="194"/>
      <c r="O147" s="194"/>
      <c r="P147" s="194"/>
      <c r="Q147" s="194"/>
      <c r="R147" s="194"/>
      <c r="S147" s="194"/>
      <c r="T147" s="195"/>
      <c r="AT147" s="189" t="s">
        <v>135</v>
      </c>
      <c r="AU147" s="189" t="s">
        <v>86</v>
      </c>
      <c r="AV147" s="12" t="s">
        <v>86</v>
      </c>
      <c r="AW147" s="12" t="s">
        <v>37</v>
      </c>
      <c r="AX147" s="12" t="s">
        <v>84</v>
      </c>
      <c r="AY147" s="189" t="s">
        <v>122</v>
      </c>
    </row>
    <row r="148" s="1" customFormat="1" ht="20.4" customHeight="1">
      <c r="B148" s="171"/>
      <c r="C148" s="172" t="s">
        <v>218</v>
      </c>
      <c r="D148" s="172" t="s">
        <v>124</v>
      </c>
      <c r="E148" s="173" t="s">
        <v>219</v>
      </c>
      <c r="F148" s="174" t="s">
        <v>220</v>
      </c>
      <c r="G148" s="175" t="s">
        <v>127</v>
      </c>
      <c r="H148" s="176">
        <v>7668.1999999999998</v>
      </c>
      <c r="I148" s="177"/>
      <c r="J148" s="178">
        <f>ROUND(I148*H148,2)</f>
        <v>0</v>
      </c>
      <c r="K148" s="174" t="s">
        <v>128</v>
      </c>
      <c r="L148" s="34"/>
      <c r="M148" s="179" t="s">
        <v>3</v>
      </c>
      <c r="N148" s="180" t="s">
        <v>48</v>
      </c>
      <c r="O148" s="64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AR148" s="16" t="s">
        <v>129</v>
      </c>
      <c r="AT148" s="16" t="s">
        <v>124</v>
      </c>
      <c r="AU148" s="16" t="s">
        <v>86</v>
      </c>
      <c r="AY148" s="16" t="s">
        <v>122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6" t="s">
        <v>84</v>
      </c>
      <c r="BK148" s="183">
        <f>ROUND(I148*H148,2)</f>
        <v>0</v>
      </c>
      <c r="BL148" s="16" t="s">
        <v>129</v>
      </c>
      <c r="BM148" s="16" t="s">
        <v>221</v>
      </c>
    </row>
    <row r="149" s="1" customFormat="1">
      <c r="B149" s="34"/>
      <c r="D149" s="184" t="s">
        <v>131</v>
      </c>
      <c r="F149" s="185" t="s">
        <v>222</v>
      </c>
      <c r="I149" s="117"/>
      <c r="L149" s="34"/>
      <c r="M149" s="186"/>
      <c r="N149" s="64"/>
      <c r="O149" s="64"/>
      <c r="P149" s="64"/>
      <c r="Q149" s="64"/>
      <c r="R149" s="64"/>
      <c r="S149" s="64"/>
      <c r="T149" s="65"/>
      <c r="AT149" s="16" t="s">
        <v>131</v>
      </c>
      <c r="AU149" s="16" t="s">
        <v>86</v>
      </c>
    </row>
    <row r="150" s="1" customFormat="1">
      <c r="B150" s="34"/>
      <c r="D150" s="184" t="s">
        <v>133</v>
      </c>
      <c r="F150" s="187" t="s">
        <v>223</v>
      </c>
      <c r="I150" s="117"/>
      <c r="L150" s="34"/>
      <c r="M150" s="186"/>
      <c r="N150" s="64"/>
      <c r="O150" s="64"/>
      <c r="P150" s="64"/>
      <c r="Q150" s="64"/>
      <c r="R150" s="64"/>
      <c r="S150" s="64"/>
      <c r="T150" s="65"/>
      <c r="AT150" s="16" t="s">
        <v>133</v>
      </c>
      <c r="AU150" s="16" t="s">
        <v>86</v>
      </c>
    </row>
    <row r="151" s="12" customFormat="1">
      <c r="B151" s="188"/>
      <c r="D151" s="184" t="s">
        <v>135</v>
      </c>
      <c r="E151" s="189" t="s">
        <v>3</v>
      </c>
      <c r="F151" s="190" t="s">
        <v>158</v>
      </c>
      <c r="H151" s="191">
        <v>7668.1999999999998</v>
      </c>
      <c r="I151" s="192"/>
      <c r="L151" s="188"/>
      <c r="M151" s="193"/>
      <c r="N151" s="194"/>
      <c r="O151" s="194"/>
      <c r="P151" s="194"/>
      <c r="Q151" s="194"/>
      <c r="R151" s="194"/>
      <c r="S151" s="194"/>
      <c r="T151" s="195"/>
      <c r="AT151" s="189" t="s">
        <v>135</v>
      </c>
      <c r="AU151" s="189" t="s">
        <v>86</v>
      </c>
      <c r="AV151" s="12" t="s">
        <v>86</v>
      </c>
      <c r="AW151" s="12" t="s">
        <v>37</v>
      </c>
      <c r="AX151" s="12" t="s">
        <v>84</v>
      </c>
      <c r="AY151" s="189" t="s">
        <v>122</v>
      </c>
    </row>
    <row r="152" s="1" customFormat="1" ht="20.4" customHeight="1">
      <c r="B152" s="171"/>
      <c r="C152" s="172" t="s">
        <v>224</v>
      </c>
      <c r="D152" s="172" t="s">
        <v>124</v>
      </c>
      <c r="E152" s="173" t="s">
        <v>225</v>
      </c>
      <c r="F152" s="174" t="s">
        <v>226</v>
      </c>
      <c r="G152" s="175" t="s">
        <v>127</v>
      </c>
      <c r="H152" s="176">
        <v>7668.1999999999998</v>
      </c>
      <c r="I152" s="177"/>
      <c r="J152" s="178">
        <f>ROUND(I152*H152,2)</f>
        <v>0</v>
      </c>
      <c r="K152" s="174" t="s">
        <v>128</v>
      </c>
      <c r="L152" s="34"/>
      <c r="M152" s="179" t="s">
        <v>3</v>
      </c>
      <c r="N152" s="180" t="s">
        <v>48</v>
      </c>
      <c r="O152" s="64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AR152" s="16" t="s">
        <v>129</v>
      </c>
      <c r="AT152" s="16" t="s">
        <v>124</v>
      </c>
      <c r="AU152" s="16" t="s">
        <v>86</v>
      </c>
      <c r="AY152" s="16" t="s">
        <v>122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6" t="s">
        <v>84</v>
      </c>
      <c r="BK152" s="183">
        <f>ROUND(I152*H152,2)</f>
        <v>0</v>
      </c>
      <c r="BL152" s="16" t="s">
        <v>129</v>
      </c>
      <c r="BM152" s="16" t="s">
        <v>227</v>
      </c>
    </row>
    <row r="153" s="1" customFormat="1">
      <c r="B153" s="34"/>
      <c r="D153" s="184" t="s">
        <v>131</v>
      </c>
      <c r="F153" s="185" t="s">
        <v>228</v>
      </c>
      <c r="I153" s="117"/>
      <c r="L153" s="34"/>
      <c r="M153" s="186"/>
      <c r="N153" s="64"/>
      <c r="O153" s="64"/>
      <c r="P153" s="64"/>
      <c r="Q153" s="64"/>
      <c r="R153" s="64"/>
      <c r="S153" s="64"/>
      <c r="T153" s="65"/>
      <c r="AT153" s="16" t="s">
        <v>131</v>
      </c>
      <c r="AU153" s="16" t="s">
        <v>86</v>
      </c>
    </row>
    <row r="154" s="1" customFormat="1">
      <c r="B154" s="34"/>
      <c r="D154" s="184" t="s">
        <v>133</v>
      </c>
      <c r="F154" s="187" t="s">
        <v>229</v>
      </c>
      <c r="I154" s="117"/>
      <c r="L154" s="34"/>
      <c r="M154" s="186"/>
      <c r="N154" s="64"/>
      <c r="O154" s="64"/>
      <c r="P154" s="64"/>
      <c r="Q154" s="64"/>
      <c r="R154" s="64"/>
      <c r="S154" s="64"/>
      <c r="T154" s="65"/>
      <c r="AT154" s="16" t="s">
        <v>133</v>
      </c>
      <c r="AU154" s="16" t="s">
        <v>86</v>
      </c>
    </row>
    <row r="155" s="12" customFormat="1">
      <c r="B155" s="188"/>
      <c r="D155" s="184" t="s">
        <v>135</v>
      </c>
      <c r="E155" s="189" t="s">
        <v>3</v>
      </c>
      <c r="F155" s="190" t="s">
        <v>158</v>
      </c>
      <c r="H155" s="191">
        <v>7668.1999999999998</v>
      </c>
      <c r="I155" s="192"/>
      <c r="L155" s="188"/>
      <c r="M155" s="193"/>
      <c r="N155" s="194"/>
      <c r="O155" s="194"/>
      <c r="P155" s="194"/>
      <c r="Q155" s="194"/>
      <c r="R155" s="194"/>
      <c r="S155" s="194"/>
      <c r="T155" s="195"/>
      <c r="AT155" s="189" t="s">
        <v>135</v>
      </c>
      <c r="AU155" s="189" t="s">
        <v>86</v>
      </c>
      <c r="AV155" s="12" t="s">
        <v>86</v>
      </c>
      <c r="AW155" s="12" t="s">
        <v>37</v>
      </c>
      <c r="AX155" s="12" t="s">
        <v>84</v>
      </c>
      <c r="AY155" s="189" t="s">
        <v>122</v>
      </c>
    </row>
    <row r="156" s="1" customFormat="1" ht="20.4" customHeight="1">
      <c r="B156" s="171"/>
      <c r="C156" s="172" t="s">
        <v>230</v>
      </c>
      <c r="D156" s="172" t="s">
        <v>124</v>
      </c>
      <c r="E156" s="173" t="s">
        <v>231</v>
      </c>
      <c r="F156" s="174" t="s">
        <v>232</v>
      </c>
      <c r="G156" s="175" t="s">
        <v>127</v>
      </c>
      <c r="H156" s="176">
        <v>48.5</v>
      </c>
      <c r="I156" s="177"/>
      <c r="J156" s="178">
        <f>ROUND(I156*H156,2)</f>
        <v>0</v>
      </c>
      <c r="K156" s="174" t="s">
        <v>128</v>
      </c>
      <c r="L156" s="34"/>
      <c r="M156" s="179" t="s">
        <v>3</v>
      </c>
      <c r="N156" s="180" t="s">
        <v>48</v>
      </c>
      <c r="O156" s="64"/>
      <c r="P156" s="181">
        <f>O156*H156</f>
        <v>0</v>
      </c>
      <c r="Q156" s="181">
        <v>0.10362</v>
      </c>
      <c r="R156" s="181">
        <f>Q156*H156</f>
        <v>5.0255700000000001</v>
      </c>
      <c r="S156" s="181">
        <v>0</v>
      </c>
      <c r="T156" s="182">
        <f>S156*H156</f>
        <v>0</v>
      </c>
      <c r="AR156" s="16" t="s">
        <v>129</v>
      </c>
      <c r="AT156" s="16" t="s">
        <v>124</v>
      </c>
      <c r="AU156" s="16" t="s">
        <v>86</v>
      </c>
      <c r="AY156" s="16" t="s">
        <v>122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6" t="s">
        <v>84</v>
      </c>
      <c r="BK156" s="183">
        <f>ROUND(I156*H156,2)</f>
        <v>0</v>
      </c>
      <c r="BL156" s="16" t="s">
        <v>129</v>
      </c>
      <c r="BM156" s="16" t="s">
        <v>233</v>
      </c>
    </row>
    <row r="157" s="1" customFormat="1">
      <c r="B157" s="34"/>
      <c r="D157" s="184" t="s">
        <v>131</v>
      </c>
      <c r="F157" s="185" t="s">
        <v>234</v>
      </c>
      <c r="I157" s="117"/>
      <c r="L157" s="34"/>
      <c r="M157" s="186"/>
      <c r="N157" s="64"/>
      <c r="O157" s="64"/>
      <c r="P157" s="64"/>
      <c r="Q157" s="64"/>
      <c r="R157" s="64"/>
      <c r="S157" s="64"/>
      <c r="T157" s="65"/>
      <c r="AT157" s="16" t="s">
        <v>131</v>
      </c>
      <c r="AU157" s="16" t="s">
        <v>86</v>
      </c>
    </row>
    <row r="158" s="1" customFormat="1">
      <c r="B158" s="34"/>
      <c r="D158" s="184" t="s">
        <v>133</v>
      </c>
      <c r="F158" s="187" t="s">
        <v>235</v>
      </c>
      <c r="I158" s="117"/>
      <c r="L158" s="34"/>
      <c r="M158" s="186"/>
      <c r="N158" s="64"/>
      <c r="O158" s="64"/>
      <c r="P158" s="64"/>
      <c r="Q158" s="64"/>
      <c r="R158" s="64"/>
      <c r="S158" s="64"/>
      <c r="T158" s="65"/>
      <c r="AT158" s="16" t="s">
        <v>133</v>
      </c>
      <c r="AU158" s="16" t="s">
        <v>86</v>
      </c>
    </row>
    <row r="159" s="12" customFormat="1">
      <c r="B159" s="188"/>
      <c r="D159" s="184" t="s">
        <v>135</v>
      </c>
      <c r="E159" s="189" t="s">
        <v>3</v>
      </c>
      <c r="F159" s="190" t="s">
        <v>136</v>
      </c>
      <c r="H159" s="191">
        <v>48.5</v>
      </c>
      <c r="I159" s="192"/>
      <c r="L159" s="188"/>
      <c r="M159" s="193"/>
      <c r="N159" s="194"/>
      <c r="O159" s="194"/>
      <c r="P159" s="194"/>
      <c r="Q159" s="194"/>
      <c r="R159" s="194"/>
      <c r="S159" s="194"/>
      <c r="T159" s="195"/>
      <c r="AT159" s="189" t="s">
        <v>135</v>
      </c>
      <c r="AU159" s="189" t="s">
        <v>86</v>
      </c>
      <c r="AV159" s="12" t="s">
        <v>86</v>
      </c>
      <c r="AW159" s="12" t="s">
        <v>37</v>
      </c>
      <c r="AX159" s="12" t="s">
        <v>84</v>
      </c>
      <c r="AY159" s="189" t="s">
        <v>122</v>
      </c>
    </row>
    <row r="160" s="11" customFormat="1" ht="22.8" customHeight="1">
      <c r="B160" s="158"/>
      <c r="D160" s="159" t="s">
        <v>76</v>
      </c>
      <c r="E160" s="169" t="s">
        <v>171</v>
      </c>
      <c r="F160" s="169" t="s">
        <v>236</v>
      </c>
      <c r="I160" s="161"/>
      <c r="J160" s="170">
        <f>BK160</f>
        <v>0</v>
      </c>
      <c r="L160" s="158"/>
      <c r="M160" s="163"/>
      <c r="N160" s="164"/>
      <c r="O160" s="164"/>
      <c r="P160" s="165">
        <f>SUM(P161:P167)</f>
        <v>0</v>
      </c>
      <c r="Q160" s="164"/>
      <c r="R160" s="165">
        <f>SUM(R161:R167)</f>
        <v>1.4348399999999999</v>
      </c>
      <c r="S160" s="164"/>
      <c r="T160" s="166">
        <f>SUM(T161:T167)</f>
        <v>0</v>
      </c>
      <c r="AR160" s="159" t="s">
        <v>84</v>
      </c>
      <c r="AT160" s="167" t="s">
        <v>76</v>
      </c>
      <c r="AU160" s="167" t="s">
        <v>84</v>
      </c>
      <c r="AY160" s="159" t="s">
        <v>122</v>
      </c>
      <c r="BK160" s="168">
        <f>SUM(BK161:BK167)</f>
        <v>0</v>
      </c>
    </row>
    <row r="161" s="1" customFormat="1" ht="20.4" customHeight="1">
      <c r="B161" s="171"/>
      <c r="C161" s="172" t="s">
        <v>237</v>
      </c>
      <c r="D161" s="172" t="s">
        <v>124</v>
      </c>
      <c r="E161" s="173" t="s">
        <v>238</v>
      </c>
      <c r="F161" s="174" t="s">
        <v>239</v>
      </c>
      <c r="G161" s="175" t="s">
        <v>240</v>
      </c>
      <c r="H161" s="176">
        <v>3</v>
      </c>
      <c r="I161" s="177"/>
      <c r="J161" s="178">
        <f>ROUND(I161*H161,2)</f>
        <v>0</v>
      </c>
      <c r="K161" s="174" t="s">
        <v>128</v>
      </c>
      <c r="L161" s="34"/>
      <c r="M161" s="179" t="s">
        <v>3</v>
      </c>
      <c r="N161" s="180" t="s">
        <v>48</v>
      </c>
      <c r="O161" s="64"/>
      <c r="P161" s="181">
        <f>O161*H161</f>
        <v>0</v>
      </c>
      <c r="Q161" s="181">
        <v>0.42368</v>
      </c>
      <c r="R161" s="181">
        <f>Q161*H161</f>
        <v>1.27104</v>
      </c>
      <c r="S161" s="181">
        <v>0</v>
      </c>
      <c r="T161" s="182">
        <f>S161*H161</f>
        <v>0</v>
      </c>
      <c r="AR161" s="16" t="s">
        <v>129</v>
      </c>
      <c r="AT161" s="16" t="s">
        <v>124</v>
      </c>
      <c r="AU161" s="16" t="s">
        <v>86</v>
      </c>
      <c r="AY161" s="16" t="s">
        <v>122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6" t="s">
        <v>84</v>
      </c>
      <c r="BK161" s="183">
        <f>ROUND(I161*H161,2)</f>
        <v>0</v>
      </c>
      <c r="BL161" s="16" t="s">
        <v>129</v>
      </c>
      <c r="BM161" s="16" t="s">
        <v>241</v>
      </c>
    </row>
    <row r="162" s="1" customFormat="1">
      <c r="B162" s="34"/>
      <c r="D162" s="184" t="s">
        <v>131</v>
      </c>
      <c r="F162" s="185" t="s">
        <v>239</v>
      </c>
      <c r="I162" s="117"/>
      <c r="L162" s="34"/>
      <c r="M162" s="186"/>
      <c r="N162" s="64"/>
      <c r="O162" s="64"/>
      <c r="P162" s="64"/>
      <c r="Q162" s="64"/>
      <c r="R162" s="64"/>
      <c r="S162" s="64"/>
      <c r="T162" s="65"/>
      <c r="AT162" s="16" t="s">
        <v>131</v>
      </c>
      <c r="AU162" s="16" t="s">
        <v>86</v>
      </c>
    </row>
    <row r="163" s="1" customFormat="1">
      <c r="B163" s="34"/>
      <c r="D163" s="184" t="s">
        <v>133</v>
      </c>
      <c r="F163" s="187" t="s">
        <v>242</v>
      </c>
      <c r="I163" s="117"/>
      <c r="L163" s="34"/>
      <c r="M163" s="186"/>
      <c r="N163" s="64"/>
      <c r="O163" s="64"/>
      <c r="P163" s="64"/>
      <c r="Q163" s="64"/>
      <c r="R163" s="64"/>
      <c r="S163" s="64"/>
      <c r="T163" s="65"/>
      <c r="AT163" s="16" t="s">
        <v>133</v>
      </c>
      <c r="AU163" s="16" t="s">
        <v>86</v>
      </c>
    </row>
    <row r="164" s="1" customFormat="1" ht="20.4" customHeight="1">
      <c r="B164" s="171"/>
      <c r="C164" s="196" t="s">
        <v>243</v>
      </c>
      <c r="D164" s="196" t="s">
        <v>244</v>
      </c>
      <c r="E164" s="197" t="s">
        <v>245</v>
      </c>
      <c r="F164" s="198" t="s">
        <v>246</v>
      </c>
      <c r="G164" s="199" t="s">
        <v>240</v>
      </c>
      <c r="H164" s="200">
        <v>3</v>
      </c>
      <c r="I164" s="201"/>
      <c r="J164" s="202">
        <f>ROUND(I164*H164,2)</f>
        <v>0</v>
      </c>
      <c r="K164" s="198" t="s">
        <v>128</v>
      </c>
      <c r="L164" s="203"/>
      <c r="M164" s="204" t="s">
        <v>3</v>
      </c>
      <c r="N164" s="205" t="s">
        <v>48</v>
      </c>
      <c r="O164" s="64"/>
      <c r="P164" s="181">
        <f>O164*H164</f>
        <v>0</v>
      </c>
      <c r="Q164" s="181">
        <v>0.050599999999999999</v>
      </c>
      <c r="R164" s="181">
        <f>Q164*H164</f>
        <v>0.15179999999999999</v>
      </c>
      <c r="S164" s="181">
        <v>0</v>
      </c>
      <c r="T164" s="182">
        <f>S164*H164</f>
        <v>0</v>
      </c>
      <c r="AR164" s="16" t="s">
        <v>171</v>
      </c>
      <c r="AT164" s="16" t="s">
        <v>244</v>
      </c>
      <c r="AU164" s="16" t="s">
        <v>86</v>
      </c>
      <c r="AY164" s="16" t="s">
        <v>122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6" t="s">
        <v>84</v>
      </c>
      <c r="BK164" s="183">
        <f>ROUND(I164*H164,2)</f>
        <v>0</v>
      </c>
      <c r="BL164" s="16" t="s">
        <v>129</v>
      </c>
      <c r="BM164" s="16" t="s">
        <v>247</v>
      </c>
    </row>
    <row r="165" s="1" customFormat="1">
      <c r="B165" s="34"/>
      <c r="D165" s="184" t="s">
        <v>131</v>
      </c>
      <c r="F165" s="185" t="s">
        <v>246</v>
      </c>
      <c r="I165" s="117"/>
      <c r="L165" s="34"/>
      <c r="M165" s="186"/>
      <c r="N165" s="64"/>
      <c r="O165" s="64"/>
      <c r="P165" s="64"/>
      <c r="Q165" s="64"/>
      <c r="R165" s="64"/>
      <c r="S165" s="64"/>
      <c r="T165" s="65"/>
      <c r="AT165" s="16" t="s">
        <v>131</v>
      </c>
      <c r="AU165" s="16" t="s">
        <v>86</v>
      </c>
    </row>
    <row r="166" s="1" customFormat="1" ht="20.4" customHeight="1">
      <c r="B166" s="171"/>
      <c r="C166" s="196" t="s">
        <v>8</v>
      </c>
      <c r="D166" s="196" t="s">
        <v>244</v>
      </c>
      <c r="E166" s="197" t="s">
        <v>248</v>
      </c>
      <c r="F166" s="198" t="s">
        <v>249</v>
      </c>
      <c r="G166" s="199" t="s">
        <v>240</v>
      </c>
      <c r="H166" s="200">
        <v>2</v>
      </c>
      <c r="I166" s="201"/>
      <c r="J166" s="202">
        <f>ROUND(I166*H166,2)</f>
        <v>0</v>
      </c>
      <c r="K166" s="198" t="s">
        <v>128</v>
      </c>
      <c r="L166" s="203"/>
      <c r="M166" s="204" t="s">
        <v>3</v>
      </c>
      <c r="N166" s="205" t="s">
        <v>48</v>
      </c>
      <c r="O166" s="64"/>
      <c r="P166" s="181">
        <f>O166*H166</f>
        <v>0</v>
      </c>
      <c r="Q166" s="181">
        <v>0.0060000000000000001</v>
      </c>
      <c r="R166" s="181">
        <f>Q166*H166</f>
        <v>0.012</v>
      </c>
      <c r="S166" s="181">
        <v>0</v>
      </c>
      <c r="T166" s="182">
        <f>S166*H166</f>
        <v>0</v>
      </c>
      <c r="AR166" s="16" t="s">
        <v>171</v>
      </c>
      <c r="AT166" s="16" t="s">
        <v>244</v>
      </c>
      <c r="AU166" s="16" t="s">
        <v>86</v>
      </c>
      <c r="AY166" s="16" t="s">
        <v>122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6" t="s">
        <v>84</v>
      </c>
      <c r="BK166" s="183">
        <f>ROUND(I166*H166,2)</f>
        <v>0</v>
      </c>
      <c r="BL166" s="16" t="s">
        <v>129</v>
      </c>
      <c r="BM166" s="16" t="s">
        <v>250</v>
      </c>
    </row>
    <row r="167" s="1" customFormat="1">
      <c r="B167" s="34"/>
      <c r="D167" s="184" t="s">
        <v>131</v>
      </c>
      <c r="F167" s="185" t="s">
        <v>249</v>
      </c>
      <c r="I167" s="117"/>
      <c r="L167" s="34"/>
      <c r="M167" s="186"/>
      <c r="N167" s="64"/>
      <c r="O167" s="64"/>
      <c r="P167" s="64"/>
      <c r="Q167" s="64"/>
      <c r="R167" s="64"/>
      <c r="S167" s="64"/>
      <c r="T167" s="65"/>
      <c r="AT167" s="16" t="s">
        <v>131</v>
      </c>
      <c r="AU167" s="16" t="s">
        <v>86</v>
      </c>
    </row>
    <row r="168" s="11" customFormat="1" ht="22.8" customHeight="1">
      <c r="B168" s="158"/>
      <c r="D168" s="159" t="s">
        <v>76</v>
      </c>
      <c r="E168" s="169" t="s">
        <v>178</v>
      </c>
      <c r="F168" s="169" t="s">
        <v>251</v>
      </c>
      <c r="I168" s="161"/>
      <c r="J168" s="170">
        <f>BK168</f>
        <v>0</v>
      </c>
      <c r="L168" s="158"/>
      <c r="M168" s="163"/>
      <c r="N168" s="164"/>
      <c r="O168" s="164"/>
      <c r="P168" s="165">
        <f>SUM(P169:P239)</f>
        <v>0</v>
      </c>
      <c r="Q168" s="164"/>
      <c r="R168" s="165">
        <f>SUM(R169:R239)</f>
        <v>95.196937000000005</v>
      </c>
      <c r="S168" s="164"/>
      <c r="T168" s="166">
        <f>SUM(T169:T239)</f>
        <v>302.19999999999993</v>
      </c>
      <c r="AR168" s="159" t="s">
        <v>84</v>
      </c>
      <c r="AT168" s="167" t="s">
        <v>76</v>
      </c>
      <c r="AU168" s="167" t="s">
        <v>84</v>
      </c>
      <c r="AY168" s="159" t="s">
        <v>122</v>
      </c>
      <c r="BK168" s="168">
        <f>SUM(BK169:BK239)</f>
        <v>0</v>
      </c>
    </row>
    <row r="169" s="1" customFormat="1" ht="20.4" customHeight="1">
      <c r="B169" s="171"/>
      <c r="C169" s="172" t="s">
        <v>252</v>
      </c>
      <c r="D169" s="172" t="s">
        <v>124</v>
      </c>
      <c r="E169" s="173" t="s">
        <v>253</v>
      </c>
      <c r="F169" s="174" t="s">
        <v>254</v>
      </c>
      <c r="G169" s="175" t="s">
        <v>255</v>
      </c>
      <c r="H169" s="176">
        <v>2260</v>
      </c>
      <c r="I169" s="177"/>
      <c r="J169" s="178">
        <f>ROUND(I169*H169,2)</f>
        <v>0</v>
      </c>
      <c r="K169" s="174" t="s">
        <v>128</v>
      </c>
      <c r="L169" s="34"/>
      <c r="M169" s="179" t="s">
        <v>3</v>
      </c>
      <c r="N169" s="180" t="s">
        <v>48</v>
      </c>
      <c r="O169" s="64"/>
      <c r="P169" s="181">
        <f>O169*H169</f>
        <v>0</v>
      </c>
      <c r="Q169" s="181">
        <v>0.00011</v>
      </c>
      <c r="R169" s="181">
        <f>Q169*H169</f>
        <v>0.24860000000000002</v>
      </c>
      <c r="S169" s="181">
        <v>0</v>
      </c>
      <c r="T169" s="182">
        <f>S169*H169</f>
        <v>0</v>
      </c>
      <c r="AR169" s="16" t="s">
        <v>129</v>
      </c>
      <c r="AT169" s="16" t="s">
        <v>124</v>
      </c>
      <c r="AU169" s="16" t="s">
        <v>86</v>
      </c>
      <c r="AY169" s="16" t="s">
        <v>122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6" t="s">
        <v>84</v>
      </c>
      <c r="BK169" s="183">
        <f>ROUND(I169*H169,2)</f>
        <v>0</v>
      </c>
      <c r="BL169" s="16" t="s">
        <v>129</v>
      </c>
      <c r="BM169" s="16" t="s">
        <v>256</v>
      </c>
    </row>
    <row r="170" s="1" customFormat="1">
      <c r="B170" s="34"/>
      <c r="D170" s="184" t="s">
        <v>131</v>
      </c>
      <c r="F170" s="185" t="s">
        <v>257</v>
      </c>
      <c r="I170" s="117"/>
      <c r="L170" s="34"/>
      <c r="M170" s="186"/>
      <c r="N170" s="64"/>
      <c r="O170" s="64"/>
      <c r="P170" s="64"/>
      <c r="Q170" s="64"/>
      <c r="R170" s="64"/>
      <c r="S170" s="64"/>
      <c r="T170" s="65"/>
      <c r="AT170" s="16" t="s">
        <v>131</v>
      </c>
      <c r="AU170" s="16" t="s">
        <v>86</v>
      </c>
    </row>
    <row r="171" s="1" customFormat="1">
      <c r="B171" s="34"/>
      <c r="D171" s="184" t="s">
        <v>133</v>
      </c>
      <c r="F171" s="187" t="s">
        <v>258</v>
      </c>
      <c r="I171" s="117"/>
      <c r="L171" s="34"/>
      <c r="M171" s="186"/>
      <c r="N171" s="64"/>
      <c r="O171" s="64"/>
      <c r="P171" s="64"/>
      <c r="Q171" s="64"/>
      <c r="R171" s="64"/>
      <c r="S171" s="64"/>
      <c r="T171" s="65"/>
      <c r="AT171" s="16" t="s">
        <v>133</v>
      </c>
      <c r="AU171" s="16" t="s">
        <v>86</v>
      </c>
    </row>
    <row r="172" s="12" customFormat="1">
      <c r="B172" s="188"/>
      <c r="D172" s="184" t="s">
        <v>135</v>
      </c>
      <c r="E172" s="189" t="s">
        <v>3</v>
      </c>
      <c r="F172" s="190" t="s">
        <v>259</v>
      </c>
      <c r="H172" s="191">
        <v>2161</v>
      </c>
      <c r="I172" s="192"/>
      <c r="L172" s="188"/>
      <c r="M172" s="193"/>
      <c r="N172" s="194"/>
      <c r="O172" s="194"/>
      <c r="P172" s="194"/>
      <c r="Q172" s="194"/>
      <c r="R172" s="194"/>
      <c r="S172" s="194"/>
      <c r="T172" s="195"/>
      <c r="AT172" s="189" t="s">
        <v>135</v>
      </c>
      <c r="AU172" s="189" t="s">
        <v>86</v>
      </c>
      <c r="AV172" s="12" t="s">
        <v>86</v>
      </c>
      <c r="AW172" s="12" t="s">
        <v>37</v>
      </c>
      <c r="AX172" s="12" t="s">
        <v>77</v>
      </c>
      <c r="AY172" s="189" t="s">
        <v>122</v>
      </c>
    </row>
    <row r="173" s="12" customFormat="1">
      <c r="B173" s="188"/>
      <c r="D173" s="184" t="s">
        <v>135</v>
      </c>
      <c r="E173" s="189" t="s">
        <v>3</v>
      </c>
      <c r="F173" s="190" t="s">
        <v>260</v>
      </c>
      <c r="H173" s="191">
        <v>99</v>
      </c>
      <c r="I173" s="192"/>
      <c r="L173" s="188"/>
      <c r="M173" s="193"/>
      <c r="N173" s="194"/>
      <c r="O173" s="194"/>
      <c r="P173" s="194"/>
      <c r="Q173" s="194"/>
      <c r="R173" s="194"/>
      <c r="S173" s="194"/>
      <c r="T173" s="195"/>
      <c r="AT173" s="189" t="s">
        <v>135</v>
      </c>
      <c r="AU173" s="189" t="s">
        <v>86</v>
      </c>
      <c r="AV173" s="12" t="s">
        <v>86</v>
      </c>
      <c r="AW173" s="12" t="s">
        <v>37</v>
      </c>
      <c r="AX173" s="12" t="s">
        <v>77</v>
      </c>
      <c r="AY173" s="189" t="s">
        <v>122</v>
      </c>
    </row>
    <row r="174" s="1" customFormat="1" ht="20.4" customHeight="1">
      <c r="B174" s="171"/>
      <c r="C174" s="172" t="s">
        <v>261</v>
      </c>
      <c r="D174" s="172" t="s">
        <v>124</v>
      </c>
      <c r="E174" s="173" t="s">
        <v>262</v>
      </c>
      <c r="F174" s="174" t="s">
        <v>263</v>
      </c>
      <c r="G174" s="175" t="s">
        <v>255</v>
      </c>
      <c r="H174" s="176">
        <v>105</v>
      </c>
      <c r="I174" s="177"/>
      <c r="J174" s="178">
        <f>ROUND(I174*H174,2)</f>
        <v>0</v>
      </c>
      <c r="K174" s="174" t="s">
        <v>128</v>
      </c>
      <c r="L174" s="34"/>
      <c r="M174" s="179" t="s">
        <v>3</v>
      </c>
      <c r="N174" s="180" t="s">
        <v>48</v>
      </c>
      <c r="O174" s="64"/>
      <c r="P174" s="181">
        <f>O174*H174</f>
        <v>0</v>
      </c>
      <c r="Q174" s="181">
        <v>4.0000000000000003E-05</v>
      </c>
      <c r="R174" s="181">
        <f>Q174*H174</f>
        <v>0.0042000000000000006</v>
      </c>
      <c r="S174" s="181">
        <v>0</v>
      </c>
      <c r="T174" s="182">
        <f>S174*H174</f>
        <v>0</v>
      </c>
      <c r="AR174" s="16" t="s">
        <v>129</v>
      </c>
      <c r="AT174" s="16" t="s">
        <v>124</v>
      </c>
      <c r="AU174" s="16" t="s">
        <v>86</v>
      </c>
      <c r="AY174" s="16" t="s">
        <v>122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6" t="s">
        <v>84</v>
      </c>
      <c r="BK174" s="183">
        <f>ROUND(I174*H174,2)</f>
        <v>0</v>
      </c>
      <c r="BL174" s="16" t="s">
        <v>129</v>
      </c>
      <c r="BM174" s="16" t="s">
        <v>264</v>
      </c>
    </row>
    <row r="175" s="1" customFormat="1">
      <c r="B175" s="34"/>
      <c r="D175" s="184" t="s">
        <v>131</v>
      </c>
      <c r="F175" s="185" t="s">
        <v>265</v>
      </c>
      <c r="I175" s="117"/>
      <c r="L175" s="34"/>
      <c r="M175" s="186"/>
      <c r="N175" s="64"/>
      <c r="O175" s="64"/>
      <c r="P175" s="64"/>
      <c r="Q175" s="64"/>
      <c r="R175" s="64"/>
      <c r="S175" s="64"/>
      <c r="T175" s="65"/>
      <c r="AT175" s="16" t="s">
        <v>131</v>
      </c>
      <c r="AU175" s="16" t="s">
        <v>86</v>
      </c>
    </row>
    <row r="176" s="1" customFormat="1">
      <c r="B176" s="34"/>
      <c r="D176" s="184" t="s">
        <v>133</v>
      </c>
      <c r="F176" s="187" t="s">
        <v>258</v>
      </c>
      <c r="I176" s="117"/>
      <c r="L176" s="34"/>
      <c r="M176" s="186"/>
      <c r="N176" s="64"/>
      <c r="O176" s="64"/>
      <c r="P176" s="64"/>
      <c r="Q176" s="64"/>
      <c r="R176" s="64"/>
      <c r="S176" s="64"/>
      <c r="T176" s="65"/>
      <c r="AT176" s="16" t="s">
        <v>133</v>
      </c>
      <c r="AU176" s="16" t="s">
        <v>86</v>
      </c>
    </row>
    <row r="177" s="12" customFormat="1">
      <c r="B177" s="188"/>
      <c r="D177" s="184" t="s">
        <v>135</v>
      </c>
      <c r="E177" s="189" t="s">
        <v>3</v>
      </c>
      <c r="F177" s="190" t="s">
        <v>266</v>
      </c>
      <c r="H177" s="191">
        <v>105</v>
      </c>
      <c r="I177" s="192"/>
      <c r="L177" s="188"/>
      <c r="M177" s="193"/>
      <c r="N177" s="194"/>
      <c r="O177" s="194"/>
      <c r="P177" s="194"/>
      <c r="Q177" s="194"/>
      <c r="R177" s="194"/>
      <c r="S177" s="194"/>
      <c r="T177" s="195"/>
      <c r="AT177" s="189" t="s">
        <v>135</v>
      </c>
      <c r="AU177" s="189" t="s">
        <v>86</v>
      </c>
      <c r="AV177" s="12" t="s">
        <v>86</v>
      </c>
      <c r="AW177" s="12" t="s">
        <v>37</v>
      </c>
      <c r="AX177" s="12" t="s">
        <v>84</v>
      </c>
      <c r="AY177" s="189" t="s">
        <v>122</v>
      </c>
    </row>
    <row r="178" s="1" customFormat="1" ht="20.4" customHeight="1">
      <c r="B178" s="171"/>
      <c r="C178" s="172" t="s">
        <v>267</v>
      </c>
      <c r="D178" s="172" t="s">
        <v>124</v>
      </c>
      <c r="E178" s="173" t="s">
        <v>268</v>
      </c>
      <c r="F178" s="174" t="s">
        <v>269</v>
      </c>
      <c r="G178" s="175" t="s">
        <v>127</v>
      </c>
      <c r="H178" s="176">
        <v>110</v>
      </c>
      <c r="I178" s="177"/>
      <c r="J178" s="178">
        <f>ROUND(I178*H178,2)</f>
        <v>0</v>
      </c>
      <c r="K178" s="174" t="s">
        <v>128</v>
      </c>
      <c r="L178" s="34"/>
      <c r="M178" s="179" t="s">
        <v>3</v>
      </c>
      <c r="N178" s="180" t="s">
        <v>48</v>
      </c>
      <c r="O178" s="64"/>
      <c r="P178" s="181">
        <f>O178*H178</f>
        <v>0</v>
      </c>
      <c r="Q178" s="181">
        <v>0.00084999999999999995</v>
      </c>
      <c r="R178" s="181">
        <f>Q178*H178</f>
        <v>0.0935</v>
      </c>
      <c r="S178" s="181">
        <v>0</v>
      </c>
      <c r="T178" s="182">
        <f>S178*H178</f>
        <v>0</v>
      </c>
      <c r="AR178" s="16" t="s">
        <v>129</v>
      </c>
      <c r="AT178" s="16" t="s">
        <v>124</v>
      </c>
      <c r="AU178" s="16" t="s">
        <v>86</v>
      </c>
      <c r="AY178" s="16" t="s">
        <v>122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6" t="s">
        <v>84</v>
      </c>
      <c r="BK178" s="183">
        <f>ROUND(I178*H178,2)</f>
        <v>0</v>
      </c>
      <c r="BL178" s="16" t="s">
        <v>129</v>
      </c>
      <c r="BM178" s="16" t="s">
        <v>270</v>
      </c>
    </row>
    <row r="179" s="1" customFormat="1">
      <c r="B179" s="34"/>
      <c r="D179" s="184" t="s">
        <v>131</v>
      </c>
      <c r="F179" s="185" t="s">
        <v>271</v>
      </c>
      <c r="I179" s="117"/>
      <c r="L179" s="34"/>
      <c r="M179" s="186"/>
      <c r="N179" s="64"/>
      <c r="O179" s="64"/>
      <c r="P179" s="64"/>
      <c r="Q179" s="64"/>
      <c r="R179" s="64"/>
      <c r="S179" s="64"/>
      <c r="T179" s="65"/>
      <c r="AT179" s="16" t="s">
        <v>131</v>
      </c>
      <c r="AU179" s="16" t="s">
        <v>86</v>
      </c>
    </row>
    <row r="180" s="1" customFormat="1">
      <c r="B180" s="34"/>
      <c r="D180" s="184" t="s">
        <v>133</v>
      </c>
      <c r="F180" s="187" t="s">
        <v>258</v>
      </c>
      <c r="I180" s="117"/>
      <c r="L180" s="34"/>
      <c r="M180" s="186"/>
      <c r="N180" s="64"/>
      <c r="O180" s="64"/>
      <c r="P180" s="64"/>
      <c r="Q180" s="64"/>
      <c r="R180" s="64"/>
      <c r="S180" s="64"/>
      <c r="T180" s="65"/>
      <c r="AT180" s="16" t="s">
        <v>133</v>
      </c>
      <c r="AU180" s="16" t="s">
        <v>86</v>
      </c>
    </row>
    <row r="181" s="12" customFormat="1">
      <c r="B181" s="188"/>
      <c r="D181" s="184" t="s">
        <v>135</v>
      </c>
      <c r="E181" s="189" t="s">
        <v>3</v>
      </c>
      <c r="F181" s="190" t="s">
        <v>272</v>
      </c>
      <c r="H181" s="191">
        <v>86</v>
      </c>
      <c r="I181" s="192"/>
      <c r="L181" s="188"/>
      <c r="M181" s="193"/>
      <c r="N181" s="194"/>
      <c r="O181" s="194"/>
      <c r="P181" s="194"/>
      <c r="Q181" s="194"/>
      <c r="R181" s="194"/>
      <c r="S181" s="194"/>
      <c r="T181" s="195"/>
      <c r="AT181" s="189" t="s">
        <v>135</v>
      </c>
      <c r="AU181" s="189" t="s">
        <v>86</v>
      </c>
      <c r="AV181" s="12" t="s">
        <v>86</v>
      </c>
      <c r="AW181" s="12" t="s">
        <v>37</v>
      </c>
      <c r="AX181" s="12" t="s">
        <v>77</v>
      </c>
      <c r="AY181" s="189" t="s">
        <v>122</v>
      </c>
    </row>
    <row r="182" s="12" customFormat="1">
      <c r="B182" s="188"/>
      <c r="D182" s="184" t="s">
        <v>135</v>
      </c>
      <c r="E182" s="189" t="s">
        <v>3</v>
      </c>
      <c r="F182" s="190" t="s">
        <v>273</v>
      </c>
      <c r="H182" s="191">
        <v>24</v>
      </c>
      <c r="I182" s="192"/>
      <c r="L182" s="188"/>
      <c r="M182" s="193"/>
      <c r="N182" s="194"/>
      <c r="O182" s="194"/>
      <c r="P182" s="194"/>
      <c r="Q182" s="194"/>
      <c r="R182" s="194"/>
      <c r="S182" s="194"/>
      <c r="T182" s="195"/>
      <c r="AT182" s="189" t="s">
        <v>135</v>
      </c>
      <c r="AU182" s="189" t="s">
        <v>86</v>
      </c>
      <c r="AV182" s="12" t="s">
        <v>86</v>
      </c>
      <c r="AW182" s="12" t="s">
        <v>37</v>
      </c>
      <c r="AX182" s="12" t="s">
        <v>77</v>
      </c>
      <c r="AY182" s="189" t="s">
        <v>122</v>
      </c>
    </row>
    <row r="183" s="1" customFormat="1" ht="20.4" customHeight="1">
      <c r="B183" s="171"/>
      <c r="C183" s="172" t="s">
        <v>274</v>
      </c>
      <c r="D183" s="172" t="s">
        <v>124</v>
      </c>
      <c r="E183" s="173" t="s">
        <v>275</v>
      </c>
      <c r="F183" s="174" t="s">
        <v>276</v>
      </c>
      <c r="G183" s="175" t="s">
        <v>127</v>
      </c>
      <c r="H183" s="176">
        <v>75</v>
      </c>
      <c r="I183" s="177"/>
      <c r="J183" s="178">
        <f>ROUND(I183*H183,2)</f>
        <v>0</v>
      </c>
      <c r="K183" s="174" t="s">
        <v>128</v>
      </c>
      <c r="L183" s="34"/>
      <c r="M183" s="179" t="s">
        <v>3</v>
      </c>
      <c r="N183" s="180" t="s">
        <v>48</v>
      </c>
      <c r="O183" s="64"/>
      <c r="P183" s="181">
        <f>O183*H183</f>
        <v>0</v>
      </c>
      <c r="Q183" s="181">
        <v>0.0014499999999999999</v>
      </c>
      <c r="R183" s="181">
        <f>Q183*H183</f>
        <v>0.10874999999999999</v>
      </c>
      <c r="S183" s="181">
        <v>0</v>
      </c>
      <c r="T183" s="182">
        <f>S183*H183</f>
        <v>0</v>
      </c>
      <c r="AR183" s="16" t="s">
        <v>129</v>
      </c>
      <c r="AT183" s="16" t="s">
        <v>124</v>
      </c>
      <c r="AU183" s="16" t="s">
        <v>86</v>
      </c>
      <c r="AY183" s="16" t="s">
        <v>122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6" t="s">
        <v>84</v>
      </c>
      <c r="BK183" s="183">
        <f>ROUND(I183*H183,2)</f>
        <v>0</v>
      </c>
      <c r="BL183" s="16" t="s">
        <v>129</v>
      </c>
      <c r="BM183" s="16" t="s">
        <v>277</v>
      </c>
    </row>
    <row r="184" s="1" customFormat="1">
      <c r="B184" s="34"/>
      <c r="D184" s="184" t="s">
        <v>131</v>
      </c>
      <c r="F184" s="185" t="s">
        <v>278</v>
      </c>
      <c r="I184" s="117"/>
      <c r="L184" s="34"/>
      <c r="M184" s="186"/>
      <c r="N184" s="64"/>
      <c r="O184" s="64"/>
      <c r="P184" s="64"/>
      <c r="Q184" s="64"/>
      <c r="R184" s="64"/>
      <c r="S184" s="64"/>
      <c r="T184" s="65"/>
      <c r="AT184" s="16" t="s">
        <v>131</v>
      </c>
      <c r="AU184" s="16" t="s">
        <v>86</v>
      </c>
    </row>
    <row r="185" s="1" customFormat="1">
      <c r="B185" s="34"/>
      <c r="D185" s="184" t="s">
        <v>133</v>
      </c>
      <c r="F185" s="187" t="s">
        <v>258</v>
      </c>
      <c r="I185" s="117"/>
      <c r="L185" s="34"/>
      <c r="M185" s="186"/>
      <c r="N185" s="64"/>
      <c r="O185" s="64"/>
      <c r="P185" s="64"/>
      <c r="Q185" s="64"/>
      <c r="R185" s="64"/>
      <c r="S185" s="64"/>
      <c r="T185" s="65"/>
      <c r="AT185" s="16" t="s">
        <v>133</v>
      </c>
      <c r="AU185" s="16" t="s">
        <v>86</v>
      </c>
    </row>
    <row r="186" s="12" customFormat="1">
      <c r="B186" s="188"/>
      <c r="D186" s="184" t="s">
        <v>135</v>
      </c>
      <c r="E186" s="189" t="s">
        <v>3</v>
      </c>
      <c r="F186" s="190" t="s">
        <v>279</v>
      </c>
      <c r="H186" s="191">
        <v>75</v>
      </c>
      <c r="I186" s="192"/>
      <c r="L186" s="188"/>
      <c r="M186" s="193"/>
      <c r="N186" s="194"/>
      <c r="O186" s="194"/>
      <c r="P186" s="194"/>
      <c r="Q186" s="194"/>
      <c r="R186" s="194"/>
      <c r="S186" s="194"/>
      <c r="T186" s="195"/>
      <c r="AT186" s="189" t="s">
        <v>135</v>
      </c>
      <c r="AU186" s="189" t="s">
        <v>86</v>
      </c>
      <c r="AV186" s="12" t="s">
        <v>86</v>
      </c>
      <c r="AW186" s="12" t="s">
        <v>37</v>
      </c>
      <c r="AX186" s="12" t="s">
        <v>84</v>
      </c>
      <c r="AY186" s="189" t="s">
        <v>122</v>
      </c>
    </row>
    <row r="187" s="1" customFormat="1" ht="20.4" customHeight="1">
      <c r="B187" s="171"/>
      <c r="C187" s="172" t="s">
        <v>280</v>
      </c>
      <c r="D187" s="172" t="s">
        <v>124</v>
      </c>
      <c r="E187" s="173" t="s">
        <v>281</v>
      </c>
      <c r="F187" s="174" t="s">
        <v>282</v>
      </c>
      <c r="G187" s="175" t="s">
        <v>255</v>
      </c>
      <c r="H187" s="176">
        <v>2365</v>
      </c>
      <c r="I187" s="177"/>
      <c r="J187" s="178">
        <f>ROUND(I187*H187,2)</f>
        <v>0</v>
      </c>
      <c r="K187" s="174" t="s">
        <v>128</v>
      </c>
      <c r="L187" s="34"/>
      <c r="M187" s="179" t="s">
        <v>3</v>
      </c>
      <c r="N187" s="180" t="s">
        <v>48</v>
      </c>
      <c r="O187" s="64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AR187" s="16" t="s">
        <v>129</v>
      </c>
      <c r="AT187" s="16" t="s">
        <v>124</v>
      </c>
      <c r="AU187" s="16" t="s">
        <v>86</v>
      </c>
      <c r="AY187" s="16" t="s">
        <v>122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6" t="s">
        <v>84</v>
      </c>
      <c r="BK187" s="183">
        <f>ROUND(I187*H187,2)</f>
        <v>0</v>
      </c>
      <c r="BL187" s="16" t="s">
        <v>129</v>
      </c>
      <c r="BM187" s="16" t="s">
        <v>283</v>
      </c>
    </row>
    <row r="188" s="1" customFormat="1">
      <c r="B188" s="34"/>
      <c r="D188" s="184" t="s">
        <v>131</v>
      </c>
      <c r="F188" s="185" t="s">
        <v>284</v>
      </c>
      <c r="I188" s="117"/>
      <c r="L188" s="34"/>
      <c r="M188" s="186"/>
      <c r="N188" s="64"/>
      <c r="O188" s="64"/>
      <c r="P188" s="64"/>
      <c r="Q188" s="64"/>
      <c r="R188" s="64"/>
      <c r="S188" s="64"/>
      <c r="T188" s="65"/>
      <c r="AT188" s="16" t="s">
        <v>131</v>
      </c>
      <c r="AU188" s="16" t="s">
        <v>86</v>
      </c>
    </row>
    <row r="189" s="1" customFormat="1">
      <c r="B189" s="34"/>
      <c r="D189" s="184" t="s">
        <v>133</v>
      </c>
      <c r="F189" s="187" t="s">
        <v>285</v>
      </c>
      <c r="I189" s="117"/>
      <c r="L189" s="34"/>
      <c r="M189" s="186"/>
      <c r="N189" s="64"/>
      <c r="O189" s="64"/>
      <c r="P189" s="64"/>
      <c r="Q189" s="64"/>
      <c r="R189" s="64"/>
      <c r="S189" s="64"/>
      <c r="T189" s="65"/>
      <c r="AT189" s="16" t="s">
        <v>133</v>
      </c>
      <c r="AU189" s="16" t="s">
        <v>86</v>
      </c>
    </row>
    <row r="190" s="12" customFormat="1">
      <c r="B190" s="188"/>
      <c r="D190" s="184" t="s">
        <v>135</v>
      </c>
      <c r="E190" s="189" t="s">
        <v>3</v>
      </c>
      <c r="F190" s="190" t="s">
        <v>259</v>
      </c>
      <c r="H190" s="191">
        <v>2161</v>
      </c>
      <c r="I190" s="192"/>
      <c r="L190" s="188"/>
      <c r="M190" s="193"/>
      <c r="N190" s="194"/>
      <c r="O190" s="194"/>
      <c r="P190" s="194"/>
      <c r="Q190" s="194"/>
      <c r="R190" s="194"/>
      <c r="S190" s="194"/>
      <c r="T190" s="195"/>
      <c r="AT190" s="189" t="s">
        <v>135</v>
      </c>
      <c r="AU190" s="189" t="s">
        <v>86</v>
      </c>
      <c r="AV190" s="12" t="s">
        <v>86</v>
      </c>
      <c r="AW190" s="12" t="s">
        <v>37</v>
      </c>
      <c r="AX190" s="12" t="s">
        <v>77</v>
      </c>
      <c r="AY190" s="189" t="s">
        <v>122</v>
      </c>
    </row>
    <row r="191" s="12" customFormat="1">
      <c r="B191" s="188"/>
      <c r="D191" s="184" t="s">
        <v>135</v>
      </c>
      <c r="E191" s="189" t="s">
        <v>3</v>
      </c>
      <c r="F191" s="190" t="s">
        <v>260</v>
      </c>
      <c r="H191" s="191">
        <v>99</v>
      </c>
      <c r="I191" s="192"/>
      <c r="L191" s="188"/>
      <c r="M191" s="193"/>
      <c r="N191" s="194"/>
      <c r="O191" s="194"/>
      <c r="P191" s="194"/>
      <c r="Q191" s="194"/>
      <c r="R191" s="194"/>
      <c r="S191" s="194"/>
      <c r="T191" s="195"/>
      <c r="AT191" s="189" t="s">
        <v>135</v>
      </c>
      <c r="AU191" s="189" t="s">
        <v>86</v>
      </c>
      <c r="AV191" s="12" t="s">
        <v>86</v>
      </c>
      <c r="AW191" s="12" t="s">
        <v>37</v>
      </c>
      <c r="AX191" s="12" t="s">
        <v>77</v>
      </c>
      <c r="AY191" s="189" t="s">
        <v>122</v>
      </c>
    </row>
    <row r="192" s="12" customFormat="1">
      <c r="B192" s="188"/>
      <c r="D192" s="184" t="s">
        <v>135</v>
      </c>
      <c r="E192" s="189" t="s">
        <v>3</v>
      </c>
      <c r="F192" s="190" t="s">
        <v>266</v>
      </c>
      <c r="H192" s="191">
        <v>105</v>
      </c>
      <c r="I192" s="192"/>
      <c r="L192" s="188"/>
      <c r="M192" s="193"/>
      <c r="N192" s="194"/>
      <c r="O192" s="194"/>
      <c r="P192" s="194"/>
      <c r="Q192" s="194"/>
      <c r="R192" s="194"/>
      <c r="S192" s="194"/>
      <c r="T192" s="195"/>
      <c r="AT192" s="189" t="s">
        <v>135</v>
      </c>
      <c r="AU192" s="189" t="s">
        <v>86</v>
      </c>
      <c r="AV192" s="12" t="s">
        <v>86</v>
      </c>
      <c r="AW192" s="12" t="s">
        <v>37</v>
      </c>
      <c r="AX192" s="12" t="s">
        <v>77</v>
      </c>
      <c r="AY192" s="189" t="s">
        <v>122</v>
      </c>
    </row>
    <row r="193" s="1" customFormat="1" ht="20.4" customHeight="1">
      <c r="B193" s="171"/>
      <c r="C193" s="172" t="s">
        <v>286</v>
      </c>
      <c r="D193" s="172" t="s">
        <v>124</v>
      </c>
      <c r="E193" s="173" t="s">
        <v>287</v>
      </c>
      <c r="F193" s="174" t="s">
        <v>288</v>
      </c>
      <c r="G193" s="175" t="s">
        <v>127</v>
      </c>
      <c r="H193" s="176">
        <v>185</v>
      </c>
      <c r="I193" s="177"/>
      <c r="J193" s="178">
        <f>ROUND(I193*H193,2)</f>
        <v>0</v>
      </c>
      <c r="K193" s="174" t="s">
        <v>128</v>
      </c>
      <c r="L193" s="34"/>
      <c r="M193" s="179" t="s">
        <v>3</v>
      </c>
      <c r="N193" s="180" t="s">
        <v>48</v>
      </c>
      <c r="O193" s="64"/>
      <c r="P193" s="181">
        <f>O193*H193</f>
        <v>0</v>
      </c>
      <c r="Q193" s="181">
        <v>1.0000000000000001E-05</v>
      </c>
      <c r="R193" s="181">
        <f>Q193*H193</f>
        <v>0.0018500000000000001</v>
      </c>
      <c r="S193" s="181">
        <v>0</v>
      </c>
      <c r="T193" s="182">
        <f>S193*H193</f>
        <v>0</v>
      </c>
      <c r="AR193" s="16" t="s">
        <v>129</v>
      </c>
      <c r="AT193" s="16" t="s">
        <v>124</v>
      </c>
      <c r="AU193" s="16" t="s">
        <v>86</v>
      </c>
      <c r="AY193" s="16" t="s">
        <v>122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6" t="s">
        <v>84</v>
      </c>
      <c r="BK193" s="183">
        <f>ROUND(I193*H193,2)</f>
        <v>0</v>
      </c>
      <c r="BL193" s="16" t="s">
        <v>129</v>
      </c>
      <c r="BM193" s="16" t="s">
        <v>289</v>
      </c>
    </row>
    <row r="194" s="1" customFormat="1">
      <c r="B194" s="34"/>
      <c r="D194" s="184" t="s">
        <v>131</v>
      </c>
      <c r="F194" s="185" t="s">
        <v>290</v>
      </c>
      <c r="I194" s="117"/>
      <c r="L194" s="34"/>
      <c r="M194" s="186"/>
      <c r="N194" s="64"/>
      <c r="O194" s="64"/>
      <c r="P194" s="64"/>
      <c r="Q194" s="64"/>
      <c r="R194" s="64"/>
      <c r="S194" s="64"/>
      <c r="T194" s="65"/>
      <c r="AT194" s="16" t="s">
        <v>131</v>
      </c>
      <c r="AU194" s="16" t="s">
        <v>86</v>
      </c>
    </row>
    <row r="195" s="1" customFormat="1">
      <c r="B195" s="34"/>
      <c r="D195" s="184" t="s">
        <v>133</v>
      </c>
      <c r="F195" s="187" t="s">
        <v>285</v>
      </c>
      <c r="I195" s="117"/>
      <c r="L195" s="34"/>
      <c r="M195" s="186"/>
      <c r="N195" s="64"/>
      <c r="O195" s="64"/>
      <c r="P195" s="64"/>
      <c r="Q195" s="64"/>
      <c r="R195" s="64"/>
      <c r="S195" s="64"/>
      <c r="T195" s="65"/>
      <c r="AT195" s="16" t="s">
        <v>133</v>
      </c>
      <c r="AU195" s="16" t="s">
        <v>86</v>
      </c>
    </row>
    <row r="196" s="12" customFormat="1">
      <c r="B196" s="188"/>
      <c r="D196" s="184" t="s">
        <v>135</v>
      </c>
      <c r="E196" s="189" t="s">
        <v>3</v>
      </c>
      <c r="F196" s="190" t="s">
        <v>272</v>
      </c>
      <c r="H196" s="191">
        <v>86</v>
      </c>
      <c r="I196" s="192"/>
      <c r="L196" s="188"/>
      <c r="M196" s="193"/>
      <c r="N196" s="194"/>
      <c r="O196" s="194"/>
      <c r="P196" s="194"/>
      <c r="Q196" s="194"/>
      <c r="R196" s="194"/>
      <c r="S196" s="194"/>
      <c r="T196" s="195"/>
      <c r="AT196" s="189" t="s">
        <v>135</v>
      </c>
      <c r="AU196" s="189" t="s">
        <v>86</v>
      </c>
      <c r="AV196" s="12" t="s">
        <v>86</v>
      </c>
      <c r="AW196" s="12" t="s">
        <v>37</v>
      </c>
      <c r="AX196" s="12" t="s">
        <v>77</v>
      </c>
      <c r="AY196" s="189" t="s">
        <v>122</v>
      </c>
    </row>
    <row r="197" s="12" customFormat="1">
      <c r="B197" s="188"/>
      <c r="D197" s="184" t="s">
        <v>135</v>
      </c>
      <c r="E197" s="189" t="s">
        <v>3</v>
      </c>
      <c r="F197" s="190" t="s">
        <v>273</v>
      </c>
      <c r="H197" s="191">
        <v>24</v>
      </c>
      <c r="I197" s="192"/>
      <c r="L197" s="188"/>
      <c r="M197" s="193"/>
      <c r="N197" s="194"/>
      <c r="O197" s="194"/>
      <c r="P197" s="194"/>
      <c r="Q197" s="194"/>
      <c r="R197" s="194"/>
      <c r="S197" s="194"/>
      <c r="T197" s="195"/>
      <c r="AT197" s="189" t="s">
        <v>135</v>
      </c>
      <c r="AU197" s="189" t="s">
        <v>86</v>
      </c>
      <c r="AV197" s="12" t="s">
        <v>86</v>
      </c>
      <c r="AW197" s="12" t="s">
        <v>37</v>
      </c>
      <c r="AX197" s="12" t="s">
        <v>77</v>
      </c>
      <c r="AY197" s="189" t="s">
        <v>122</v>
      </c>
    </row>
    <row r="198" s="12" customFormat="1">
      <c r="B198" s="188"/>
      <c r="D198" s="184" t="s">
        <v>135</v>
      </c>
      <c r="E198" s="189" t="s">
        <v>3</v>
      </c>
      <c r="F198" s="190" t="s">
        <v>279</v>
      </c>
      <c r="H198" s="191">
        <v>75</v>
      </c>
      <c r="I198" s="192"/>
      <c r="L198" s="188"/>
      <c r="M198" s="193"/>
      <c r="N198" s="194"/>
      <c r="O198" s="194"/>
      <c r="P198" s="194"/>
      <c r="Q198" s="194"/>
      <c r="R198" s="194"/>
      <c r="S198" s="194"/>
      <c r="T198" s="195"/>
      <c r="AT198" s="189" t="s">
        <v>135</v>
      </c>
      <c r="AU198" s="189" t="s">
        <v>86</v>
      </c>
      <c r="AV198" s="12" t="s">
        <v>86</v>
      </c>
      <c r="AW198" s="12" t="s">
        <v>37</v>
      </c>
      <c r="AX198" s="12" t="s">
        <v>77</v>
      </c>
      <c r="AY198" s="189" t="s">
        <v>122</v>
      </c>
    </row>
    <row r="199" s="1" customFormat="1" ht="20.4" customHeight="1">
      <c r="B199" s="171"/>
      <c r="C199" s="172" t="s">
        <v>291</v>
      </c>
      <c r="D199" s="172" t="s">
        <v>124</v>
      </c>
      <c r="E199" s="173" t="s">
        <v>292</v>
      </c>
      <c r="F199" s="174" t="s">
        <v>293</v>
      </c>
      <c r="G199" s="175" t="s">
        <v>255</v>
      </c>
      <c r="H199" s="176">
        <v>205</v>
      </c>
      <c r="I199" s="177"/>
      <c r="J199" s="178">
        <f>ROUND(I199*H199,2)</f>
        <v>0</v>
      </c>
      <c r="K199" s="174" t="s">
        <v>128</v>
      </c>
      <c r="L199" s="34"/>
      <c r="M199" s="179" t="s">
        <v>3</v>
      </c>
      <c r="N199" s="180" t="s">
        <v>48</v>
      </c>
      <c r="O199" s="64"/>
      <c r="P199" s="181">
        <f>O199*H199</f>
        <v>0</v>
      </c>
      <c r="Q199" s="181">
        <v>0.15540000000000001</v>
      </c>
      <c r="R199" s="181">
        <f>Q199*H199</f>
        <v>31.857000000000003</v>
      </c>
      <c r="S199" s="181">
        <v>0</v>
      </c>
      <c r="T199" s="182">
        <f>S199*H199</f>
        <v>0</v>
      </c>
      <c r="AR199" s="16" t="s">
        <v>129</v>
      </c>
      <c r="AT199" s="16" t="s">
        <v>124</v>
      </c>
      <c r="AU199" s="16" t="s">
        <v>86</v>
      </c>
      <c r="AY199" s="16" t="s">
        <v>122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6" t="s">
        <v>84</v>
      </c>
      <c r="BK199" s="183">
        <f>ROUND(I199*H199,2)</f>
        <v>0</v>
      </c>
      <c r="BL199" s="16" t="s">
        <v>129</v>
      </c>
      <c r="BM199" s="16" t="s">
        <v>294</v>
      </c>
    </row>
    <row r="200" s="1" customFormat="1">
      <c r="B200" s="34"/>
      <c r="D200" s="184" t="s">
        <v>131</v>
      </c>
      <c r="F200" s="185" t="s">
        <v>295</v>
      </c>
      <c r="I200" s="117"/>
      <c r="L200" s="34"/>
      <c r="M200" s="186"/>
      <c r="N200" s="64"/>
      <c r="O200" s="64"/>
      <c r="P200" s="64"/>
      <c r="Q200" s="64"/>
      <c r="R200" s="64"/>
      <c r="S200" s="64"/>
      <c r="T200" s="65"/>
      <c r="AT200" s="16" t="s">
        <v>131</v>
      </c>
      <c r="AU200" s="16" t="s">
        <v>86</v>
      </c>
    </row>
    <row r="201" s="1" customFormat="1">
      <c r="B201" s="34"/>
      <c r="D201" s="184" t="s">
        <v>133</v>
      </c>
      <c r="F201" s="187" t="s">
        <v>296</v>
      </c>
      <c r="I201" s="117"/>
      <c r="L201" s="34"/>
      <c r="M201" s="186"/>
      <c r="N201" s="64"/>
      <c r="O201" s="64"/>
      <c r="P201" s="64"/>
      <c r="Q201" s="64"/>
      <c r="R201" s="64"/>
      <c r="S201" s="64"/>
      <c r="T201" s="65"/>
      <c r="AT201" s="16" t="s">
        <v>133</v>
      </c>
      <c r="AU201" s="16" t="s">
        <v>86</v>
      </c>
    </row>
    <row r="202" s="1" customFormat="1" ht="20.4" customHeight="1">
      <c r="B202" s="171"/>
      <c r="C202" s="196" t="s">
        <v>297</v>
      </c>
      <c r="D202" s="196" t="s">
        <v>244</v>
      </c>
      <c r="E202" s="197" t="s">
        <v>298</v>
      </c>
      <c r="F202" s="198" t="s">
        <v>299</v>
      </c>
      <c r="G202" s="199" t="s">
        <v>255</v>
      </c>
      <c r="H202" s="200">
        <v>205</v>
      </c>
      <c r="I202" s="201"/>
      <c r="J202" s="202">
        <f>ROUND(I202*H202,2)</f>
        <v>0</v>
      </c>
      <c r="K202" s="198" t="s">
        <v>128</v>
      </c>
      <c r="L202" s="203"/>
      <c r="M202" s="204" t="s">
        <v>3</v>
      </c>
      <c r="N202" s="205" t="s">
        <v>48</v>
      </c>
      <c r="O202" s="64"/>
      <c r="P202" s="181">
        <f>O202*H202</f>
        <v>0</v>
      </c>
      <c r="Q202" s="181">
        <v>0.081000000000000003</v>
      </c>
      <c r="R202" s="181">
        <f>Q202*H202</f>
        <v>16.605</v>
      </c>
      <c r="S202" s="181">
        <v>0</v>
      </c>
      <c r="T202" s="182">
        <f>S202*H202</f>
        <v>0</v>
      </c>
      <c r="AR202" s="16" t="s">
        <v>171</v>
      </c>
      <c r="AT202" s="16" t="s">
        <v>244</v>
      </c>
      <c r="AU202" s="16" t="s">
        <v>86</v>
      </c>
      <c r="AY202" s="16" t="s">
        <v>122</v>
      </c>
      <c r="BE202" s="183">
        <f>IF(N202="základní",J202,0)</f>
        <v>0</v>
      </c>
      <c r="BF202" s="183">
        <f>IF(N202="snížená",J202,0)</f>
        <v>0</v>
      </c>
      <c r="BG202" s="183">
        <f>IF(N202="zákl. přenesená",J202,0)</f>
        <v>0</v>
      </c>
      <c r="BH202" s="183">
        <f>IF(N202="sníž. přenesená",J202,0)</f>
        <v>0</v>
      </c>
      <c r="BI202" s="183">
        <f>IF(N202="nulová",J202,0)</f>
        <v>0</v>
      </c>
      <c r="BJ202" s="16" t="s">
        <v>84</v>
      </c>
      <c r="BK202" s="183">
        <f>ROUND(I202*H202,2)</f>
        <v>0</v>
      </c>
      <c r="BL202" s="16" t="s">
        <v>129</v>
      </c>
      <c r="BM202" s="16" t="s">
        <v>300</v>
      </c>
    </row>
    <row r="203" s="1" customFormat="1">
      <c r="B203" s="34"/>
      <c r="D203" s="184" t="s">
        <v>131</v>
      </c>
      <c r="F203" s="185" t="s">
        <v>299</v>
      </c>
      <c r="I203" s="117"/>
      <c r="L203" s="34"/>
      <c r="M203" s="186"/>
      <c r="N203" s="64"/>
      <c r="O203" s="64"/>
      <c r="P203" s="64"/>
      <c r="Q203" s="64"/>
      <c r="R203" s="64"/>
      <c r="S203" s="64"/>
      <c r="T203" s="65"/>
      <c r="AT203" s="16" t="s">
        <v>131</v>
      </c>
      <c r="AU203" s="16" t="s">
        <v>86</v>
      </c>
    </row>
    <row r="204" s="1" customFormat="1" ht="20.4" customHeight="1">
      <c r="B204" s="171"/>
      <c r="C204" s="172" t="s">
        <v>301</v>
      </c>
      <c r="D204" s="172" t="s">
        <v>124</v>
      </c>
      <c r="E204" s="173" t="s">
        <v>302</v>
      </c>
      <c r="F204" s="174" t="s">
        <v>303</v>
      </c>
      <c r="G204" s="175" t="s">
        <v>127</v>
      </c>
      <c r="H204" s="176">
        <v>7668.1999999999998</v>
      </c>
      <c r="I204" s="177"/>
      <c r="J204" s="178">
        <f>ROUND(I204*H204,2)</f>
        <v>0</v>
      </c>
      <c r="K204" s="174" t="s">
        <v>128</v>
      </c>
      <c r="L204" s="34"/>
      <c r="M204" s="179" t="s">
        <v>3</v>
      </c>
      <c r="N204" s="180" t="s">
        <v>48</v>
      </c>
      <c r="O204" s="64"/>
      <c r="P204" s="181">
        <f>O204*H204</f>
        <v>0</v>
      </c>
      <c r="Q204" s="181">
        <v>0.00060999999999999997</v>
      </c>
      <c r="R204" s="181">
        <f>Q204*H204</f>
        <v>4.6776019999999994</v>
      </c>
      <c r="S204" s="181">
        <v>0</v>
      </c>
      <c r="T204" s="182">
        <f>S204*H204</f>
        <v>0</v>
      </c>
      <c r="AR204" s="16" t="s">
        <v>129</v>
      </c>
      <c r="AT204" s="16" t="s">
        <v>124</v>
      </c>
      <c r="AU204" s="16" t="s">
        <v>86</v>
      </c>
      <c r="AY204" s="16" t="s">
        <v>122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16" t="s">
        <v>84</v>
      </c>
      <c r="BK204" s="183">
        <f>ROUND(I204*H204,2)</f>
        <v>0</v>
      </c>
      <c r="BL204" s="16" t="s">
        <v>129</v>
      </c>
      <c r="BM204" s="16" t="s">
        <v>304</v>
      </c>
    </row>
    <row r="205" s="1" customFormat="1">
      <c r="B205" s="34"/>
      <c r="D205" s="184" t="s">
        <v>131</v>
      </c>
      <c r="F205" s="185" t="s">
        <v>305</v>
      </c>
      <c r="I205" s="117"/>
      <c r="L205" s="34"/>
      <c r="M205" s="186"/>
      <c r="N205" s="64"/>
      <c r="O205" s="64"/>
      <c r="P205" s="64"/>
      <c r="Q205" s="64"/>
      <c r="R205" s="64"/>
      <c r="S205" s="64"/>
      <c r="T205" s="65"/>
      <c r="AT205" s="16" t="s">
        <v>131</v>
      </c>
      <c r="AU205" s="16" t="s">
        <v>86</v>
      </c>
    </row>
    <row r="206" s="1" customFormat="1">
      <c r="B206" s="34"/>
      <c r="D206" s="184" t="s">
        <v>133</v>
      </c>
      <c r="F206" s="187" t="s">
        <v>306</v>
      </c>
      <c r="I206" s="117"/>
      <c r="L206" s="34"/>
      <c r="M206" s="186"/>
      <c r="N206" s="64"/>
      <c r="O206" s="64"/>
      <c r="P206" s="64"/>
      <c r="Q206" s="64"/>
      <c r="R206" s="64"/>
      <c r="S206" s="64"/>
      <c r="T206" s="65"/>
      <c r="AT206" s="16" t="s">
        <v>133</v>
      </c>
      <c r="AU206" s="16" t="s">
        <v>86</v>
      </c>
    </row>
    <row r="207" s="12" customFormat="1">
      <c r="B207" s="188"/>
      <c r="D207" s="184" t="s">
        <v>135</v>
      </c>
      <c r="E207" s="189" t="s">
        <v>3</v>
      </c>
      <c r="F207" s="190" t="s">
        <v>158</v>
      </c>
      <c r="H207" s="191">
        <v>7668.1999999999998</v>
      </c>
      <c r="I207" s="192"/>
      <c r="L207" s="188"/>
      <c r="M207" s="193"/>
      <c r="N207" s="194"/>
      <c r="O207" s="194"/>
      <c r="P207" s="194"/>
      <c r="Q207" s="194"/>
      <c r="R207" s="194"/>
      <c r="S207" s="194"/>
      <c r="T207" s="195"/>
      <c r="AT207" s="189" t="s">
        <v>135</v>
      </c>
      <c r="AU207" s="189" t="s">
        <v>86</v>
      </c>
      <c r="AV207" s="12" t="s">
        <v>86</v>
      </c>
      <c r="AW207" s="12" t="s">
        <v>37</v>
      </c>
      <c r="AX207" s="12" t="s">
        <v>84</v>
      </c>
      <c r="AY207" s="189" t="s">
        <v>122</v>
      </c>
    </row>
    <row r="208" s="1" customFormat="1" ht="20.4" customHeight="1">
      <c r="B208" s="171"/>
      <c r="C208" s="172" t="s">
        <v>307</v>
      </c>
      <c r="D208" s="172" t="s">
        <v>124</v>
      </c>
      <c r="E208" s="173" t="s">
        <v>308</v>
      </c>
      <c r="F208" s="174" t="s">
        <v>309</v>
      </c>
      <c r="G208" s="175" t="s">
        <v>255</v>
      </c>
      <c r="H208" s="176">
        <v>136</v>
      </c>
      <c r="I208" s="177"/>
      <c r="J208" s="178">
        <f>ROUND(I208*H208,2)</f>
        <v>0</v>
      </c>
      <c r="K208" s="174" t="s">
        <v>128</v>
      </c>
      <c r="L208" s="34"/>
      <c r="M208" s="179" t="s">
        <v>3</v>
      </c>
      <c r="N208" s="180" t="s">
        <v>48</v>
      </c>
      <c r="O208" s="64"/>
      <c r="P208" s="181">
        <f>O208*H208</f>
        <v>0</v>
      </c>
      <c r="Q208" s="181">
        <v>0.00060999999999999997</v>
      </c>
      <c r="R208" s="181">
        <f>Q208*H208</f>
        <v>0.082959999999999992</v>
      </c>
      <c r="S208" s="181">
        <v>0</v>
      </c>
      <c r="T208" s="182">
        <f>S208*H208</f>
        <v>0</v>
      </c>
      <c r="AR208" s="16" t="s">
        <v>129</v>
      </c>
      <c r="AT208" s="16" t="s">
        <v>124</v>
      </c>
      <c r="AU208" s="16" t="s">
        <v>86</v>
      </c>
      <c r="AY208" s="16" t="s">
        <v>122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6" t="s">
        <v>84</v>
      </c>
      <c r="BK208" s="183">
        <f>ROUND(I208*H208,2)</f>
        <v>0</v>
      </c>
      <c r="BL208" s="16" t="s">
        <v>129</v>
      </c>
      <c r="BM208" s="16" t="s">
        <v>310</v>
      </c>
    </row>
    <row r="209" s="1" customFormat="1">
      <c r="B209" s="34"/>
      <c r="D209" s="184" t="s">
        <v>131</v>
      </c>
      <c r="F209" s="185" t="s">
        <v>311</v>
      </c>
      <c r="I209" s="117"/>
      <c r="L209" s="34"/>
      <c r="M209" s="186"/>
      <c r="N209" s="64"/>
      <c r="O209" s="64"/>
      <c r="P209" s="64"/>
      <c r="Q209" s="64"/>
      <c r="R209" s="64"/>
      <c r="S209" s="64"/>
      <c r="T209" s="65"/>
      <c r="AT209" s="16" t="s">
        <v>131</v>
      </c>
      <c r="AU209" s="16" t="s">
        <v>86</v>
      </c>
    </row>
    <row r="210" s="1" customFormat="1">
      <c r="B210" s="34"/>
      <c r="D210" s="184" t="s">
        <v>133</v>
      </c>
      <c r="F210" s="187" t="s">
        <v>312</v>
      </c>
      <c r="I210" s="117"/>
      <c r="L210" s="34"/>
      <c r="M210" s="186"/>
      <c r="N210" s="64"/>
      <c r="O210" s="64"/>
      <c r="P210" s="64"/>
      <c r="Q210" s="64"/>
      <c r="R210" s="64"/>
      <c r="S210" s="64"/>
      <c r="T210" s="65"/>
      <c r="AT210" s="16" t="s">
        <v>133</v>
      </c>
      <c r="AU210" s="16" t="s">
        <v>86</v>
      </c>
    </row>
    <row r="211" s="12" customFormat="1">
      <c r="B211" s="188"/>
      <c r="D211" s="184" t="s">
        <v>135</v>
      </c>
      <c r="E211" s="189" t="s">
        <v>3</v>
      </c>
      <c r="F211" s="190" t="s">
        <v>313</v>
      </c>
      <c r="H211" s="191">
        <v>136</v>
      </c>
      <c r="I211" s="192"/>
      <c r="L211" s="188"/>
      <c r="M211" s="193"/>
      <c r="N211" s="194"/>
      <c r="O211" s="194"/>
      <c r="P211" s="194"/>
      <c r="Q211" s="194"/>
      <c r="R211" s="194"/>
      <c r="S211" s="194"/>
      <c r="T211" s="195"/>
      <c r="AT211" s="189" t="s">
        <v>135</v>
      </c>
      <c r="AU211" s="189" t="s">
        <v>86</v>
      </c>
      <c r="AV211" s="12" t="s">
        <v>86</v>
      </c>
      <c r="AW211" s="12" t="s">
        <v>37</v>
      </c>
      <c r="AX211" s="12" t="s">
        <v>84</v>
      </c>
      <c r="AY211" s="189" t="s">
        <v>122</v>
      </c>
    </row>
    <row r="212" s="1" customFormat="1" ht="20.4" customHeight="1">
      <c r="B212" s="171"/>
      <c r="C212" s="172" t="s">
        <v>314</v>
      </c>
      <c r="D212" s="172" t="s">
        <v>124</v>
      </c>
      <c r="E212" s="173" t="s">
        <v>315</v>
      </c>
      <c r="F212" s="174" t="s">
        <v>316</v>
      </c>
      <c r="G212" s="175" t="s">
        <v>255</v>
      </c>
      <c r="H212" s="176">
        <v>136</v>
      </c>
      <c r="I212" s="177"/>
      <c r="J212" s="178">
        <f>ROUND(I212*H212,2)</f>
        <v>0</v>
      </c>
      <c r="K212" s="174" t="s">
        <v>128</v>
      </c>
      <c r="L212" s="34"/>
      <c r="M212" s="179" t="s">
        <v>3</v>
      </c>
      <c r="N212" s="180" t="s">
        <v>48</v>
      </c>
      <c r="O212" s="64"/>
      <c r="P212" s="181">
        <f>O212*H212</f>
        <v>0</v>
      </c>
      <c r="Q212" s="181">
        <v>0</v>
      </c>
      <c r="R212" s="181">
        <f>Q212*H212</f>
        <v>0</v>
      </c>
      <c r="S212" s="181">
        <v>0</v>
      </c>
      <c r="T212" s="182">
        <f>S212*H212</f>
        <v>0</v>
      </c>
      <c r="AR212" s="16" t="s">
        <v>129</v>
      </c>
      <c r="AT212" s="16" t="s">
        <v>124</v>
      </c>
      <c r="AU212" s="16" t="s">
        <v>86</v>
      </c>
      <c r="AY212" s="16" t="s">
        <v>122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6" t="s">
        <v>84</v>
      </c>
      <c r="BK212" s="183">
        <f>ROUND(I212*H212,2)</f>
        <v>0</v>
      </c>
      <c r="BL212" s="16" t="s">
        <v>129</v>
      </c>
      <c r="BM212" s="16" t="s">
        <v>317</v>
      </c>
    </row>
    <row r="213" s="1" customFormat="1">
      <c r="B213" s="34"/>
      <c r="D213" s="184" t="s">
        <v>131</v>
      </c>
      <c r="F213" s="185" t="s">
        <v>318</v>
      </c>
      <c r="I213" s="117"/>
      <c r="L213" s="34"/>
      <c r="M213" s="186"/>
      <c r="N213" s="64"/>
      <c r="O213" s="64"/>
      <c r="P213" s="64"/>
      <c r="Q213" s="64"/>
      <c r="R213" s="64"/>
      <c r="S213" s="64"/>
      <c r="T213" s="65"/>
      <c r="AT213" s="16" t="s">
        <v>131</v>
      </c>
      <c r="AU213" s="16" t="s">
        <v>86</v>
      </c>
    </row>
    <row r="214" s="1" customFormat="1">
      <c r="B214" s="34"/>
      <c r="D214" s="184" t="s">
        <v>133</v>
      </c>
      <c r="F214" s="187" t="s">
        <v>319</v>
      </c>
      <c r="I214" s="117"/>
      <c r="L214" s="34"/>
      <c r="M214" s="186"/>
      <c r="N214" s="64"/>
      <c r="O214" s="64"/>
      <c r="P214" s="64"/>
      <c r="Q214" s="64"/>
      <c r="R214" s="64"/>
      <c r="S214" s="64"/>
      <c r="T214" s="65"/>
      <c r="AT214" s="16" t="s">
        <v>133</v>
      </c>
      <c r="AU214" s="16" t="s">
        <v>86</v>
      </c>
    </row>
    <row r="215" s="12" customFormat="1">
      <c r="B215" s="188"/>
      <c r="D215" s="184" t="s">
        <v>135</v>
      </c>
      <c r="E215" s="189" t="s">
        <v>3</v>
      </c>
      <c r="F215" s="190" t="s">
        <v>313</v>
      </c>
      <c r="H215" s="191">
        <v>136</v>
      </c>
      <c r="I215" s="192"/>
      <c r="L215" s="188"/>
      <c r="M215" s="193"/>
      <c r="N215" s="194"/>
      <c r="O215" s="194"/>
      <c r="P215" s="194"/>
      <c r="Q215" s="194"/>
      <c r="R215" s="194"/>
      <c r="S215" s="194"/>
      <c r="T215" s="195"/>
      <c r="AT215" s="189" t="s">
        <v>135</v>
      </c>
      <c r="AU215" s="189" t="s">
        <v>86</v>
      </c>
      <c r="AV215" s="12" t="s">
        <v>86</v>
      </c>
      <c r="AW215" s="12" t="s">
        <v>37</v>
      </c>
      <c r="AX215" s="12" t="s">
        <v>84</v>
      </c>
      <c r="AY215" s="189" t="s">
        <v>122</v>
      </c>
    </row>
    <row r="216" s="1" customFormat="1" ht="20.4" customHeight="1">
      <c r="B216" s="171"/>
      <c r="C216" s="172" t="s">
        <v>320</v>
      </c>
      <c r="D216" s="172" t="s">
        <v>124</v>
      </c>
      <c r="E216" s="173" t="s">
        <v>321</v>
      </c>
      <c r="F216" s="174" t="s">
        <v>322</v>
      </c>
      <c r="G216" s="175" t="s">
        <v>255</v>
      </c>
      <c r="H216" s="176">
        <v>22.5</v>
      </c>
      <c r="I216" s="177"/>
      <c r="J216" s="178">
        <f>ROUND(I216*H216,2)</f>
        <v>0</v>
      </c>
      <c r="K216" s="174" t="s">
        <v>128</v>
      </c>
      <c r="L216" s="34"/>
      <c r="M216" s="179" t="s">
        <v>3</v>
      </c>
      <c r="N216" s="180" t="s">
        <v>48</v>
      </c>
      <c r="O216" s="64"/>
      <c r="P216" s="181">
        <f>O216*H216</f>
        <v>0</v>
      </c>
      <c r="Q216" s="181">
        <v>0.16370999999999999</v>
      </c>
      <c r="R216" s="181">
        <f>Q216*H216</f>
        <v>3.6834750000000001</v>
      </c>
      <c r="S216" s="181">
        <v>0</v>
      </c>
      <c r="T216" s="182">
        <f>S216*H216</f>
        <v>0</v>
      </c>
      <c r="AR216" s="16" t="s">
        <v>129</v>
      </c>
      <c r="AT216" s="16" t="s">
        <v>124</v>
      </c>
      <c r="AU216" s="16" t="s">
        <v>86</v>
      </c>
      <c r="AY216" s="16" t="s">
        <v>122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6" t="s">
        <v>84</v>
      </c>
      <c r="BK216" s="183">
        <f>ROUND(I216*H216,2)</f>
        <v>0</v>
      </c>
      <c r="BL216" s="16" t="s">
        <v>129</v>
      </c>
      <c r="BM216" s="16" t="s">
        <v>323</v>
      </c>
    </row>
    <row r="217" s="1" customFormat="1">
      <c r="B217" s="34"/>
      <c r="D217" s="184" t="s">
        <v>131</v>
      </c>
      <c r="F217" s="185" t="s">
        <v>324</v>
      </c>
      <c r="I217" s="117"/>
      <c r="L217" s="34"/>
      <c r="M217" s="186"/>
      <c r="N217" s="64"/>
      <c r="O217" s="64"/>
      <c r="P217" s="64"/>
      <c r="Q217" s="64"/>
      <c r="R217" s="64"/>
      <c r="S217" s="64"/>
      <c r="T217" s="65"/>
      <c r="AT217" s="16" t="s">
        <v>131</v>
      </c>
      <c r="AU217" s="16" t="s">
        <v>86</v>
      </c>
    </row>
    <row r="218" s="1" customFormat="1">
      <c r="B218" s="34"/>
      <c r="D218" s="184" t="s">
        <v>133</v>
      </c>
      <c r="F218" s="187" t="s">
        <v>325</v>
      </c>
      <c r="I218" s="117"/>
      <c r="L218" s="34"/>
      <c r="M218" s="186"/>
      <c r="N218" s="64"/>
      <c r="O218" s="64"/>
      <c r="P218" s="64"/>
      <c r="Q218" s="64"/>
      <c r="R218" s="64"/>
      <c r="S218" s="64"/>
      <c r="T218" s="65"/>
      <c r="AT218" s="16" t="s">
        <v>133</v>
      </c>
      <c r="AU218" s="16" t="s">
        <v>86</v>
      </c>
    </row>
    <row r="219" s="12" customFormat="1">
      <c r="B219" s="188"/>
      <c r="D219" s="184" t="s">
        <v>135</v>
      </c>
      <c r="E219" s="189" t="s">
        <v>3</v>
      </c>
      <c r="F219" s="190" t="s">
        <v>326</v>
      </c>
      <c r="H219" s="191">
        <v>22.5</v>
      </c>
      <c r="I219" s="192"/>
      <c r="L219" s="188"/>
      <c r="M219" s="193"/>
      <c r="N219" s="194"/>
      <c r="O219" s="194"/>
      <c r="P219" s="194"/>
      <c r="Q219" s="194"/>
      <c r="R219" s="194"/>
      <c r="S219" s="194"/>
      <c r="T219" s="195"/>
      <c r="AT219" s="189" t="s">
        <v>135</v>
      </c>
      <c r="AU219" s="189" t="s">
        <v>86</v>
      </c>
      <c r="AV219" s="12" t="s">
        <v>86</v>
      </c>
      <c r="AW219" s="12" t="s">
        <v>37</v>
      </c>
      <c r="AX219" s="12" t="s">
        <v>84</v>
      </c>
      <c r="AY219" s="189" t="s">
        <v>122</v>
      </c>
    </row>
    <row r="220" s="1" customFormat="1" ht="20.4" customHeight="1">
      <c r="B220" s="171"/>
      <c r="C220" s="196" t="s">
        <v>327</v>
      </c>
      <c r="D220" s="196" t="s">
        <v>244</v>
      </c>
      <c r="E220" s="197" t="s">
        <v>328</v>
      </c>
      <c r="F220" s="198" t="s">
        <v>329</v>
      </c>
      <c r="G220" s="199" t="s">
        <v>255</v>
      </c>
      <c r="H220" s="200">
        <v>22.5</v>
      </c>
      <c r="I220" s="201"/>
      <c r="J220" s="202">
        <f>ROUND(I220*H220,2)</f>
        <v>0</v>
      </c>
      <c r="K220" s="198" t="s">
        <v>128</v>
      </c>
      <c r="L220" s="203"/>
      <c r="M220" s="204" t="s">
        <v>3</v>
      </c>
      <c r="N220" s="205" t="s">
        <v>48</v>
      </c>
      <c r="O220" s="64"/>
      <c r="P220" s="181">
        <f>O220*H220</f>
        <v>0</v>
      </c>
      <c r="Q220" s="181">
        <v>0.26400000000000001</v>
      </c>
      <c r="R220" s="181">
        <f>Q220*H220</f>
        <v>5.9400000000000004</v>
      </c>
      <c r="S220" s="181">
        <v>0</v>
      </c>
      <c r="T220" s="182">
        <f>S220*H220</f>
        <v>0</v>
      </c>
      <c r="AR220" s="16" t="s">
        <v>171</v>
      </c>
      <c r="AT220" s="16" t="s">
        <v>244</v>
      </c>
      <c r="AU220" s="16" t="s">
        <v>86</v>
      </c>
      <c r="AY220" s="16" t="s">
        <v>122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6" t="s">
        <v>84</v>
      </c>
      <c r="BK220" s="183">
        <f>ROUND(I220*H220,2)</f>
        <v>0</v>
      </c>
      <c r="BL220" s="16" t="s">
        <v>129</v>
      </c>
      <c r="BM220" s="16" t="s">
        <v>330</v>
      </c>
    </row>
    <row r="221" s="1" customFormat="1">
      <c r="B221" s="34"/>
      <c r="D221" s="184" t="s">
        <v>131</v>
      </c>
      <c r="F221" s="185" t="s">
        <v>329</v>
      </c>
      <c r="I221" s="117"/>
      <c r="L221" s="34"/>
      <c r="M221" s="186"/>
      <c r="N221" s="64"/>
      <c r="O221" s="64"/>
      <c r="P221" s="64"/>
      <c r="Q221" s="64"/>
      <c r="R221" s="64"/>
      <c r="S221" s="64"/>
      <c r="T221" s="65"/>
      <c r="AT221" s="16" t="s">
        <v>131</v>
      </c>
      <c r="AU221" s="16" t="s">
        <v>86</v>
      </c>
    </row>
    <row r="222" s="1" customFormat="1" ht="20.4" customHeight="1">
      <c r="B222" s="171"/>
      <c r="C222" s="172" t="s">
        <v>331</v>
      </c>
      <c r="D222" s="172" t="s">
        <v>124</v>
      </c>
      <c r="E222" s="173" t="s">
        <v>332</v>
      </c>
      <c r="F222" s="174" t="s">
        <v>333</v>
      </c>
      <c r="G222" s="175" t="s">
        <v>255</v>
      </c>
      <c r="H222" s="176">
        <v>50</v>
      </c>
      <c r="I222" s="177"/>
      <c r="J222" s="178">
        <f>ROUND(I222*H222,2)</f>
        <v>0</v>
      </c>
      <c r="K222" s="174" t="s">
        <v>128</v>
      </c>
      <c r="L222" s="34"/>
      <c r="M222" s="179" t="s">
        <v>3</v>
      </c>
      <c r="N222" s="180" t="s">
        <v>48</v>
      </c>
      <c r="O222" s="64"/>
      <c r="P222" s="181">
        <f>O222*H222</f>
        <v>0</v>
      </c>
      <c r="Q222" s="181">
        <v>0.63788</v>
      </c>
      <c r="R222" s="181">
        <f>Q222*H222</f>
        <v>31.893999999999998</v>
      </c>
      <c r="S222" s="181">
        <v>0</v>
      </c>
      <c r="T222" s="182">
        <f>S222*H222</f>
        <v>0</v>
      </c>
      <c r="AR222" s="16" t="s">
        <v>129</v>
      </c>
      <c r="AT222" s="16" t="s">
        <v>124</v>
      </c>
      <c r="AU222" s="16" t="s">
        <v>86</v>
      </c>
      <c r="AY222" s="16" t="s">
        <v>122</v>
      </c>
      <c r="BE222" s="183">
        <f>IF(N222="základní",J222,0)</f>
        <v>0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16" t="s">
        <v>84</v>
      </c>
      <c r="BK222" s="183">
        <f>ROUND(I222*H222,2)</f>
        <v>0</v>
      </c>
      <c r="BL222" s="16" t="s">
        <v>129</v>
      </c>
      <c r="BM222" s="16" t="s">
        <v>334</v>
      </c>
    </row>
    <row r="223" s="1" customFormat="1">
      <c r="B223" s="34"/>
      <c r="D223" s="184" t="s">
        <v>131</v>
      </c>
      <c r="F223" s="185" t="s">
        <v>335</v>
      </c>
      <c r="I223" s="117"/>
      <c r="L223" s="34"/>
      <c r="M223" s="186"/>
      <c r="N223" s="64"/>
      <c r="O223" s="64"/>
      <c r="P223" s="64"/>
      <c r="Q223" s="64"/>
      <c r="R223" s="64"/>
      <c r="S223" s="64"/>
      <c r="T223" s="65"/>
      <c r="AT223" s="16" t="s">
        <v>131</v>
      </c>
      <c r="AU223" s="16" t="s">
        <v>86</v>
      </c>
    </row>
    <row r="224" s="1" customFormat="1">
      <c r="B224" s="34"/>
      <c r="D224" s="184" t="s">
        <v>133</v>
      </c>
      <c r="F224" s="187" t="s">
        <v>336</v>
      </c>
      <c r="I224" s="117"/>
      <c r="L224" s="34"/>
      <c r="M224" s="186"/>
      <c r="N224" s="64"/>
      <c r="O224" s="64"/>
      <c r="P224" s="64"/>
      <c r="Q224" s="64"/>
      <c r="R224" s="64"/>
      <c r="S224" s="64"/>
      <c r="T224" s="65"/>
      <c r="AT224" s="16" t="s">
        <v>133</v>
      </c>
      <c r="AU224" s="16" t="s">
        <v>86</v>
      </c>
    </row>
    <row r="225" s="12" customFormat="1">
      <c r="B225" s="188"/>
      <c r="D225" s="184" t="s">
        <v>135</v>
      </c>
      <c r="E225" s="189" t="s">
        <v>3</v>
      </c>
      <c r="F225" s="190" t="s">
        <v>337</v>
      </c>
      <c r="H225" s="191">
        <v>50</v>
      </c>
      <c r="I225" s="192"/>
      <c r="L225" s="188"/>
      <c r="M225" s="193"/>
      <c r="N225" s="194"/>
      <c r="O225" s="194"/>
      <c r="P225" s="194"/>
      <c r="Q225" s="194"/>
      <c r="R225" s="194"/>
      <c r="S225" s="194"/>
      <c r="T225" s="195"/>
      <c r="AT225" s="189" t="s">
        <v>135</v>
      </c>
      <c r="AU225" s="189" t="s">
        <v>86</v>
      </c>
      <c r="AV225" s="12" t="s">
        <v>86</v>
      </c>
      <c r="AW225" s="12" t="s">
        <v>37</v>
      </c>
      <c r="AX225" s="12" t="s">
        <v>84</v>
      </c>
      <c r="AY225" s="189" t="s">
        <v>122</v>
      </c>
    </row>
    <row r="226" s="1" customFormat="1" ht="20.4" customHeight="1">
      <c r="B226" s="171"/>
      <c r="C226" s="172" t="s">
        <v>338</v>
      </c>
      <c r="D226" s="172" t="s">
        <v>124</v>
      </c>
      <c r="E226" s="173" t="s">
        <v>339</v>
      </c>
      <c r="F226" s="174" t="s">
        <v>340</v>
      </c>
      <c r="G226" s="175" t="s">
        <v>255</v>
      </c>
      <c r="H226" s="176">
        <v>1755</v>
      </c>
      <c r="I226" s="177"/>
      <c r="J226" s="178">
        <f>ROUND(I226*H226,2)</f>
        <v>0</v>
      </c>
      <c r="K226" s="174" t="s">
        <v>128</v>
      </c>
      <c r="L226" s="34"/>
      <c r="M226" s="179" t="s">
        <v>3</v>
      </c>
      <c r="N226" s="180" t="s">
        <v>48</v>
      </c>
      <c r="O226" s="64"/>
      <c r="P226" s="181">
        <f>O226*H226</f>
        <v>0</v>
      </c>
      <c r="Q226" s="181">
        <v>0</v>
      </c>
      <c r="R226" s="181">
        <f>Q226*H226</f>
        <v>0</v>
      </c>
      <c r="S226" s="181">
        <v>0.17199999999999999</v>
      </c>
      <c r="T226" s="182">
        <f>S226*H226</f>
        <v>301.85999999999996</v>
      </c>
      <c r="AR226" s="16" t="s">
        <v>129</v>
      </c>
      <c r="AT226" s="16" t="s">
        <v>124</v>
      </c>
      <c r="AU226" s="16" t="s">
        <v>86</v>
      </c>
      <c r="AY226" s="16" t="s">
        <v>122</v>
      </c>
      <c r="BE226" s="183">
        <f>IF(N226="základní",J226,0)</f>
        <v>0</v>
      </c>
      <c r="BF226" s="183">
        <f>IF(N226="snížená",J226,0)</f>
        <v>0</v>
      </c>
      <c r="BG226" s="183">
        <f>IF(N226="zákl. přenesená",J226,0)</f>
        <v>0</v>
      </c>
      <c r="BH226" s="183">
        <f>IF(N226="sníž. přenesená",J226,0)</f>
        <v>0</v>
      </c>
      <c r="BI226" s="183">
        <f>IF(N226="nulová",J226,0)</f>
        <v>0</v>
      </c>
      <c r="BJ226" s="16" t="s">
        <v>84</v>
      </c>
      <c r="BK226" s="183">
        <f>ROUND(I226*H226,2)</f>
        <v>0</v>
      </c>
      <c r="BL226" s="16" t="s">
        <v>129</v>
      </c>
      <c r="BM226" s="16" t="s">
        <v>341</v>
      </c>
    </row>
    <row r="227" s="1" customFormat="1">
      <c r="B227" s="34"/>
      <c r="D227" s="184" t="s">
        <v>131</v>
      </c>
      <c r="F227" s="185" t="s">
        <v>342</v>
      </c>
      <c r="I227" s="117"/>
      <c r="L227" s="34"/>
      <c r="M227" s="186"/>
      <c r="N227" s="64"/>
      <c r="O227" s="64"/>
      <c r="P227" s="64"/>
      <c r="Q227" s="64"/>
      <c r="R227" s="64"/>
      <c r="S227" s="64"/>
      <c r="T227" s="65"/>
      <c r="AT227" s="16" t="s">
        <v>131</v>
      </c>
      <c r="AU227" s="16" t="s">
        <v>86</v>
      </c>
    </row>
    <row r="228" s="1" customFormat="1">
      <c r="B228" s="34"/>
      <c r="D228" s="184" t="s">
        <v>133</v>
      </c>
      <c r="F228" s="187" t="s">
        <v>343</v>
      </c>
      <c r="I228" s="117"/>
      <c r="L228" s="34"/>
      <c r="M228" s="186"/>
      <c r="N228" s="64"/>
      <c r="O228" s="64"/>
      <c r="P228" s="64"/>
      <c r="Q228" s="64"/>
      <c r="R228" s="64"/>
      <c r="S228" s="64"/>
      <c r="T228" s="65"/>
      <c r="AT228" s="16" t="s">
        <v>133</v>
      </c>
      <c r="AU228" s="16" t="s">
        <v>86</v>
      </c>
    </row>
    <row r="229" s="12" customFormat="1">
      <c r="B229" s="188"/>
      <c r="D229" s="184" t="s">
        <v>135</v>
      </c>
      <c r="E229" s="189" t="s">
        <v>3</v>
      </c>
      <c r="F229" s="190" t="s">
        <v>344</v>
      </c>
      <c r="H229" s="191">
        <v>1755</v>
      </c>
      <c r="I229" s="192"/>
      <c r="L229" s="188"/>
      <c r="M229" s="193"/>
      <c r="N229" s="194"/>
      <c r="O229" s="194"/>
      <c r="P229" s="194"/>
      <c r="Q229" s="194"/>
      <c r="R229" s="194"/>
      <c r="S229" s="194"/>
      <c r="T229" s="195"/>
      <c r="AT229" s="189" t="s">
        <v>135</v>
      </c>
      <c r="AU229" s="189" t="s">
        <v>86</v>
      </c>
      <c r="AV229" s="12" t="s">
        <v>86</v>
      </c>
      <c r="AW229" s="12" t="s">
        <v>37</v>
      </c>
      <c r="AX229" s="12" t="s">
        <v>84</v>
      </c>
      <c r="AY229" s="189" t="s">
        <v>122</v>
      </c>
    </row>
    <row r="230" s="1" customFormat="1" ht="20.4" customHeight="1">
      <c r="B230" s="171"/>
      <c r="C230" s="172" t="s">
        <v>345</v>
      </c>
      <c r="D230" s="172" t="s">
        <v>124</v>
      </c>
      <c r="E230" s="173" t="s">
        <v>346</v>
      </c>
      <c r="F230" s="174" t="s">
        <v>347</v>
      </c>
      <c r="G230" s="175" t="s">
        <v>255</v>
      </c>
      <c r="H230" s="176">
        <v>6</v>
      </c>
      <c r="I230" s="177"/>
      <c r="J230" s="178">
        <f>ROUND(I230*H230,2)</f>
        <v>0</v>
      </c>
      <c r="K230" s="174" t="s">
        <v>128</v>
      </c>
      <c r="L230" s="34"/>
      <c r="M230" s="179" t="s">
        <v>3</v>
      </c>
      <c r="N230" s="180" t="s">
        <v>48</v>
      </c>
      <c r="O230" s="64"/>
      <c r="P230" s="181">
        <f>O230*H230</f>
        <v>0</v>
      </c>
      <c r="Q230" s="181">
        <v>0</v>
      </c>
      <c r="R230" s="181">
        <f>Q230*H230</f>
        <v>0</v>
      </c>
      <c r="S230" s="181">
        <v>0.042999999999999997</v>
      </c>
      <c r="T230" s="182">
        <f>S230*H230</f>
        <v>0.25800000000000001</v>
      </c>
      <c r="AR230" s="16" t="s">
        <v>129</v>
      </c>
      <c r="AT230" s="16" t="s">
        <v>124</v>
      </c>
      <c r="AU230" s="16" t="s">
        <v>86</v>
      </c>
      <c r="AY230" s="16" t="s">
        <v>122</v>
      </c>
      <c r="BE230" s="183">
        <f>IF(N230="základní",J230,0)</f>
        <v>0</v>
      </c>
      <c r="BF230" s="183">
        <f>IF(N230="snížená",J230,0)</f>
        <v>0</v>
      </c>
      <c r="BG230" s="183">
        <f>IF(N230="zákl. přenesená",J230,0)</f>
        <v>0</v>
      </c>
      <c r="BH230" s="183">
        <f>IF(N230="sníž. přenesená",J230,0)</f>
        <v>0</v>
      </c>
      <c r="BI230" s="183">
        <f>IF(N230="nulová",J230,0)</f>
        <v>0</v>
      </c>
      <c r="BJ230" s="16" t="s">
        <v>84</v>
      </c>
      <c r="BK230" s="183">
        <f>ROUND(I230*H230,2)</f>
        <v>0</v>
      </c>
      <c r="BL230" s="16" t="s">
        <v>129</v>
      </c>
      <c r="BM230" s="16" t="s">
        <v>348</v>
      </c>
    </row>
    <row r="231" s="1" customFormat="1">
      <c r="B231" s="34"/>
      <c r="D231" s="184" t="s">
        <v>131</v>
      </c>
      <c r="F231" s="185" t="s">
        <v>349</v>
      </c>
      <c r="I231" s="117"/>
      <c r="L231" s="34"/>
      <c r="M231" s="186"/>
      <c r="N231" s="64"/>
      <c r="O231" s="64"/>
      <c r="P231" s="64"/>
      <c r="Q231" s="64"/>
      <c r="R231" s="64"/>
      <c r="S231" s="64"/>
      <c r="T231" s="65"/>
      <c r="AT231" s="16" t="s">
        <v>131</v>
      </c>
      <c r="AU231" s="16" t="s">
        <v>86</v>
      </c>
    </row>
    <row r="232" s="1" customFormat="1">
      <c r="B232" s="34"/>
      <c r="D232" s="184" t="s">
        <v>133</v>
      </c>
      <c r="F232" s="187" t="s">
        <v>350</v>
      </c>
      <c r="I232" s="117"/>
      <c r="L232" s="34"/>
      <c r="M232" s="186"/>
      <c r="N232" s="64"/>
      <c r="O232" s="64"/>
      <c r="P232" s="64"/>
      <c r="Q232" s="64"/>
      <c r="R232" s="64"/>
      <c r="S232" s="64"/>
      <c r="T232" s="65"/>
      <c r="AT232" s="16" t="s">
        <v>133</v>
      </c>
      <c r="AU232" s="16" t="s">
        <v>86</v>
      </c>
    </row>
    <row r="233" s="1" customFormat="1" ht="20.4" customHeight="1">
      <c r="B233" s="171"/>
      <c r="C233" s="172" t="s">
        <v>351</v>
      </c>
      <c r="D233" s="172" t="s">
        <v>124</v>
      </c>
      <c r="E233" s="173" t="s">
        <v>352</v>
      </c>
      <c r="F233" s="174" t="s">
        <v>353</v>
      </c>
      <c r="G233" s="175" t="s">
        <v>240</v>
      </c>
      <c r="H233" s="176">
        <v>1</v>
      </c>
      <c r="I233" s="177"/>
      <c r="J233" s="178">
        <f>ROUND(I233*H233,2)</f>
        <v>0</v>
      </c>
      <c r="K233" s="174" t="s">
        <v>128</v>
      </c>
      <c r="L233" s="34"/>
      <c r="M233" s="179" t="s">
        <v>3</v>
      </c>
      <c r="N233" s="180" t="s">
        <v>48</v>
      </c>
      <c r="O233" s="64"/>
      <c r="P233" s="181">
        <f>O233*H233</f>
        <v>0</v>
      </c>
      <c r="Q233" s="181">
        <v>0</v>
      </c>
      <c r="R233" s="181">
        <f>Q233*H233</f>
        <v>0</v>
      </c>
      <c r="S233" s="181">
        <v>0.082000000000000003</v>
      </c>
      <c r="T233" s="182">
        <f>S233*H233</f>
        <v>0.082000000000000003</v>
      </c>
      <c r="AR233" s="16" t="s">
        <v>129</v>
      </c>
      <c r="AT233" s="16" t="s">
        <v>124</v>
      </c>
      <c r="AU233" s="16" t="s">
        <v>86</v>
      </c>
      <c r="AY233" s="16" t="s">
        <v>122</v>
      </c>
      <c r="BE233" s="183">
        <f>IF(N233="základní",J233,0)</f>
        <v>0</v>
      </c>
      <c r="BF233" s="183">
        <f>IF(N233="snížená",J233,0)</f>
        <v>0</v>
      </c>
      <c r="BG233" s="183">
        <f>IF(N233="zákl. přenesená",J233,0)</f>
        <v>0</v>
      </c>
      <c r="BH233" s="183">
        <f>IF(N233="sníž. přenesená",J233,0)</f>
        <v>0</v>
      </c>
      <c r="BI233" s="183">
        <f>IF(N233="nulová",J233,0)</f>
        <v>0</v>
      </c>
      <c r="BJ233" s="16" t="s">
        <v>84</v>
      </c>
      <c r="BK233" s="183">
        <f>ROUND(I233*H233,2)</f>
        <v>0</v>
      </c>
      <c r="BL233" s="16" t="s">
        <v>129</v>
      </c>
      <c r="BM233" s="16" t="s">
        <v>354</v>
      </c>
    </row>
    <row r="234" s="1" customFormat="1">
      <c r="B234" s="34"/>
      <c r="D234" s="184" t="s">
        <v>131</v>
      </c>
      <c r="F234" s="185" t="s">
        <v>355</v>
      </c>
      <c r="I234" s="117"/>
      <c r="L234" s="34"/>
      <c r="M234" s="186"/>
      <c r="N234" s="64"/>
      <c r="O234" s="64"/>
      <c r="P234" s="64"/>
      <c r="Q234" s="64"/>
      <c r="R234" s="64"/>
      <c r="S234" s="64"/>
      <c r="T234" s="65"/>
      <c r="AT234" s="16" t="s">
        <v>131</v>
      </c>
      <c r="AU234" s="16" t="s">
        <v>86</v>
      </c>
    </row>
    <row r="235" s="1" customFormat="1">
      <c r="B235" s="34"/>
      <c r="D235" s="184" t="s">
        <v>133</v>
      </c>
      <c r="F235" s="187" t="s">
        <v>356</v>
      </c>
      <c r="I235" s="117"/>
      <c r="L235" s="34"/>
      <c r="M235" s="186"/>
      <c r="N235" s="64"/>
      <c r="O235" s="64"/>
      <c r="P235" s="64"/>
      <c r="Q235" s="64"/>
      <c r="R235" s="64"/>
      <c r="S235" s="64"/>
      <c r="T235" s="65"/>
      <c r="AT235" s="16" t="s">
        <v>133</v>
      </c>
      <c r="AU235" s="16" t="s">
        <v>86</v>
      </c>
    </row>
    <row r="236" s="1" customFormat="1" ht="20.4" customHeight="1">
      <c r="B236" s="171"/>
      <c r="C236" s="172" t="s">
        <v>357</v>
      </c>
      <c r="D236" s="172" t="s">
        <v>124</v>
      </c>
      <c r="E236" s="173" t="s">
        <v>358</v>
      </c>
      <c r="F236" s="174" t="s">
        <v>359</v>
      </c>
      <c r="G236" s="175" t="s">
        <v>127</v>
      </c>
      <c r="H236" s="176">
        <v>48.5</v>
      </c>
      <c r="I236" s="177"/>
      <c r="J236" s="178">
        <f>ROUND(I236*H236,2)</f>
        <v>0</v>
      </c>
      <c r="K236" s="174" t="s">
        <v>128</v>
      </c>
      <c r="L236" s="34"/>
      <c r="M236" s="179" t="s">
        <v>3</v>
      </c>
      <c r="N236" s="180" t="s">
        <v>48</v>
      </c>
      <c r="O236" s="64"/>
      <c r="P236" s="181">
        <f>O236*H236</f>
        <v>0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AR236" s="16" t="s">
        <v>129</v>
      </c>
      <c r="AT236" s="16" t="s">
        <v>124</v>
      </c>
      <c r="AU236" s="16" t="s">
        <v>86</v>
      </c>
      <c r="AY236" s="16" t="s">
        <v>122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6" t="s">
        <v>84</v>
      </c>
      <c r="BK236" s="183">
        <f>ROUND(I236*H236,2)</f>
        <v>0</v>
      </c>
      <c r="BL236" s="16" t="s">
        <v>129</v>
      </c>
      <c r="BM236" s="16" t="s">
        <v>360</v>
      </c>
    </row>
    <row r="237" s="1" customFormat="1">
      <c r="B237" s="34"/>
      <c r="D237" s="184" t="s">
        <v>131</v>
      </c>
      <c r="F237" s="185" t="s">
        <v>361</v>
      </c>
      <c r="I237" s="117"/>
      <c r="L237" s="34"/>
      <c r="M237" s="186"/>
      <c r="N237" s="64"/>
      <c r="O237" s="64"/>
      <c r="P237" s="64"/>
      <c r="Q237" s="64"/>
      <c r="R237" s="64"/>
      <c r="S237" s="64"/>
      <c r="T237" s="65"/>
      <c r="AT237" s="16" t="s">
        <v>131</v>
      </c>
      <c r="AU237" s="16" t="s">
        <v>86</v>
      </c>
    </row>
    <row r="238" s="1" customFormat="1">
      <c r="B238" s="34"/>
      <c r="D238" s="184" t="s">
        <v>133</v>
      </c>
      <c r="F238" s="187" t="s">
        <v>362</v>
      </c>
      <c r="I238" s="117"/>
      <c r="L238" s="34"/>
      <c r="M238" s="186"/>
      <c r="N238" s="64"/>
      <c r="O238" s="64"/>
      <c r="P238" s="64"/>
      <c r="Q238" s="64"/>
      <c r="R238" s="64"/>
      <c r="S238" s="64"/>
      <c r="T238" s="65"/>
      <c r="AT238" s="16" t="s">
        <v>133</v>
      </c>
      <c r="AU238" s="16" t="s">
        <v>86</v>
      </c>
    </row>
    <row r="239" s="12" customFormat="1">
      <c r="B239" s="188"/>
      <c r="D239" s="184" t="s">
        <v>135</v>
      </c>
      <c r="E239" s="189" t="s">
        <v>3</v>
      </c>
      <c r="F239" s="190" t="s">
        <v>136</v>
      </c>
      <c r="H239" s="191">
        <v>48.5</v>
      </c>
      <c r="I239" s="192"/>
      <c r="L239" s="188"/>
      <c r="M239" s="193"/>
      <c r="N239" s="194"/>
      <c r="O239" s="194"/>
      <c r="P239" s="194"/>
      <c r="Q239" s="194"/>
      <c r="R239" s="194"/>
      <c r="S239" s="194"/>
      <c r="T239" s="195"/>
      <c r="AT239" s="189" t="s">
        <v>135</v>
      </c>
      <c r="AU239" s="189" t="s">
        <v>86</v>
      </c>
      <c r="AV239" s="12" t="s">
        <v>86</v>
      </c>
      <c r="AW239" s="12" t="s">
        <v>37</v>
      </c>
      <c r="AX239" s="12" t="s">
        <v>84</v>
      </c>
      <c r="AY239" s="189" t="s">
        <v>122</v>
      </c>
    </row>
    <row r="240" s="11" customFormat="1" ht="22.8" customHeight="1">
      <c r="B240" s="158"/>
      <c r="D240" s="159" t="s">
        <v>76</v>
      </c>
      <c r="E240" s="169" t="s">
        <v>363</v>
      </c>
      <c r="F240" s="169" t="s">
        <v>364</v>
      </c>
      <c r="I240" s="161"/>
      <c r="J240" s="170">
        <f>BK240</f>
        <v>0</v>
      </c>
      <c r="L240" s="158"/>
      <c r="M240" s="163"/>
      <c r="N240" s="164"/>
      <c r="O240" s="164"/>
      <c r="P240" s="165">
        <f>SUM(P241:P263)</f>
        <v>0</v>
      </c>
      <c r="Q240" s="164"/>
      <c r="R240" s="165">
        <f>SUM(R241:R263)</f>
        <v>0</v>
      </c>
      <c r="S240" s="164"/>
      <c r="T240" s="166">
        <f>SUM(T241:T263)</f>
        <v>0</v>
      </c>
      <c r="AR240" s="159" t="s">
        <v>84</v>
      </c>
      <c r="AT240" s="167" t="s">
        <v>76</v>
      </c>
      <c r="AU240" s="167" t="s">
        <v>84</v>
      </c>
      <c r="AY240" s="159" t="s">
        <v>122</v>
      </c>
      <c r="BK240" s="168">
        <f>SUM(BK241:BK263)</f>
        <v>0</v>
      </c>
    </row>
    <row r="241" s="1" customFormat="1" ht="20.4" customHeight="1">
      <c r="B241" s="171"/>
      <c r="C241" s="172" t="s">
        <v>365</v>
      </c>
      <c r="D241" s="172" t="s">
        <v>124</v>
      </c>
      <c r="E241" s="173" t="s">
        <v>366</v>
      </c>
      <c r="F241" s="174" t="s">
        <v>367</v>
      </c>
      <c r="G241" s="175" t="s">
        <v>368</v>
      </c>
      <c r="H241" s="176">
        <v>3749.5920000000001</v>
      </c>
      <c r="I241" s="177"/>
      <c r="J241" s="178">
        <f>ROUND(I241*H241,2)</f>
        <v>0</v>
      </c>
      <c r="K241" s="174" t="s">
        <v>128</v>
      </c>
      <c r="L241" s="34"/>
      <c r="M241" s="179" t="s">
        <v>3</v>
      </c>
      <c r="N241" s="180" t="s">
        <v>48</v>
      </c>
      <c r="O241" s="64"/>
      <c r="P241" s="181">
        <f>O241*H241</f>
        <v>0</v>
      </c>
      <c r="Q241" s="181">
        <v>0</v>
      </c>
      <c r="R241" s="181">
        <f>Q241*H241</f>
        <v>0</v>
      </c>
      <c r="S241" s="181">
        <v>0</v>
      </c>
      <c r="T241" s="182">
        <f>S241*H241</f>
        <v>0</v>
      </c>
      <c r="AR241" s="16" t="s">
        <v>129</v>
      </c>
      <c r="AT241" s="16" t="s">
        <v>124</v>
      </c>
      <c r="AU241" s="16" t="s">
        <v>86</v>
      </c>
      <c r="AY241" s="16" t="s">
        <v>122</v>
      </c>
      <c r="BE241" s="183">
        <f>IF(N241="základní",J241,0)</f>
        <v>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16" t="s">
        <v>84</v>
      </c>
      <c r="BK241" s="183">
        <f>ROUND(I241*H241,2)</f>
        <v>0</v>
      </c>
      <c r="BL241" s="16" t="s">
        <v>129</v>
      </c>
      <c r="BM241" s="16" t="s">
        <v>369</v>
      </c>
    </row>
    <row r="242" s="1" customFormat="1">
      <c r="B242" s="34"/>
      <c r="D242" s="184" t="s">
        <v>131</v>
      </c>
      <c r="F242" s="185" t="s">
        <v>370</v>
      </c>
      <c r="I242" s="117"/>
      <c r="L242" s="34"/>
      <c r="M242" s="186"/>
      <c r="N242" s="64"/>
      <c r="O242" s="64"/>
      <c r="P242" s="64"/>
      <c r="Q242" s="64"/>
      <c r="R242" s="64"/>
      <c r="S242" s="64"/>
      <c r="T242" s="65"/>
      <c r="AT242" s="16" t="s">
        <v>131</v>
      </c>
      <c r="AU242" s="16" t="s">
        <v>86</v>
      </c>
    </row>
    <row r="243" s="1" customFormat="1">
      <c r="B243" s="34"/>
      <c r="D243" s="184" t="s">
        <v>133</v>
      </c>
      <c r="F243" s="187" t="s">
        <v>371</v>
      </c>
      <c r="I243" s="117"/>
      <c r="L243" s="34"/>
      <c r="M243" s="186"/>
      <c r="N243" s="64"/>
      <c r="O243" s="64"/>
      <c r="P243" s="64"/>
      <c r="Q243" s="64"/>
      <c r="R243" s="64"/>
      <c r="S243" s="64"/>
      <c r="T243" s="65"/>
      <c r="AT243" s="16" t="s">
        <v>133</v>
      </c>
      <c r="AU243" s="16" t="s">
        <v>86</v>
      </c>
    </row>
    <row r="244" s="1" customFormat="1" ht="20.4" customHeight="1">
      <c r="B244" s="171"/>
      <c r="C244" s="172" t="s">
        <v>372</v>
      </c>
      <c r="D244" s="172" t="s">
        <v>124</v>
      </c>
      <c r="E244" s="173" t="s">
        <v>373</v>
      </c>
      <c r="F244" s="174" t="s">
        <v>374</v>
      </c>
      <c r="G244" s="175" t="s">
        <v>368</v>
      </c>
      <c r="H244" s="176">
        <v>33746.328000000001</v>
      </c>
      <c r="I244" s="177"/>
      <c r="J244" s="178">
        <f>ROUND(I244*H244,2)</f>
        <v>0</v>
      </c>
      <c r="K244" s="174" t="s">
        <v>128</v>
      </c>
      <c r="L244" s="34"/>
      <c r="M244" s="179" t="s">
        <v>3</v>
      </c>
      <c r="N244" s="180" t="s">
        <v>48</v>
      </c>
      <c r="O244" s="64"/>
      <c r="P244" s="181">
        <f>O244*H244</f>
        <v>0</v>
      </c>
      <c r="Q244" s="181">
        <v>0</v>
      </c>
      <c r="R244" s="181">
        <f>Q244*H244</f>
        <v>0</v>
      </c>
      <c r="S244" s="181">
        <v>0</v>
      </c>
      <c r="T244" s="182">
        <f>S244*H244</f>
        <v>0</v>
      </c>
      <c r="AR244" s="16" t="s">
        <v>129</v>
      </c>
      <c r="AT244" s="16" t="s">
        <v>124</v>
      </c>
      <c r="AU244" s="16" t="s">
        <v>86</v>
      </c>
      <c r="AY244" s="16" t="s">
        <v>122</v>
      </c>
      <c r="BE244" s="183">
        <f>IF(N244="základní",J244,0)</f>
        <v>0</v>
      </c>
      <c r="BF244" s="183">
        <f>IF(N244="snížená",J244,0)</f>
        <v>0</v>
      </c>
      <c r="BG244" s="183">
        <f>IF(N244="zákl. přenesená",J244,0)</f>
        <v>0</v>
      </c>
      <c r="BH244" s="183">
        <f>IF(N244="sníž. přenesená",J244,0)</f>
        <v>0</v>
      </c>
      <c r="BI244" s="183">
        <f>IF(N244="nulová",J244,0)</f>
        <v>0</v>
      </c>
      <c r="BJ244" s="16" t="s">
        <v>84</v>
      </c>
      <c r="BK244" s="183">
        <f>ROUND(I244*H244,2)</f>
        <v>0</v>
      </c>
      <c r="BL244" s="16" t="s">
        <v>129</v>
      </c>
      <c r="BM244" s="16" t="s">
        <v>375</v>
      </c>
    </row>
    <row r="245" s="1" customFormat="1">
      <c r="B245" s="34"/>
      <c r="D245" s="184" t="s">
        <v>131</v>
      </c>
      <c r="F245" s="185" t="s">
        <v>376</v>
      </c>
      <c r="I245" s="117"/>
      <c r="L245" s="34"/>
      <c r="M245" s="186"/>
      <c r="N245" s="64"/>
      <c r="O245" s="64"/>
      <c r="P245" s="64"/>
      <c r="Q245" s="64"/>
      <c r="R245" s="64"/>
      <c r="S245" s="64"/>
      <c r="T245" s="65"/>
      <c r="AT245" s="16" t="s">
        <v>131</v>
      </c>
      <c r="AU245" s="16" t="s">
        <v>86</v>
      </c>
    </row>
    <row r="246" s="1" customFormat="1">
      <c r="B246" s="34"/>
      <c r="D246" s="184" t="s">
        <v>133</v>
      </c>
      <c r="F246" s="187" t="s">
        <v>371</v>
      </c>
      <c r="I246" s="117"/>
      <c r="L246" s="34"/>
      <c r="M246" s="186"/>
      <c r="N246" s="64"/>
      <c r="O246" s="64"/>
      <c r="P246" s="64"/>
      <c r="Q246" s="64"/>
      <c r="R246" s="64"/>
      <c r="S246" s="64"/>
      <c r="T246" s="65"/>
      <c r="AT246" s="16" t="s">
        <v>133</v>
      </c>
      <c r="AU246" s="16" t="s">
        <v>86</v>
      </c>
    </row>
    <row r="247" s="12" customFormat="1">
      <c r="B247" s="188"/>
      <c r="D247" s="184" t="s">
        <v>135</v>
      </c>
      <c r="F247" s="190" t="s">
        <v>377</v>
      </c>
      <c r="H247" s="191">
        <v>33746.328000000001</v>
      </c>
      <c r="I247" s="192"/>
      <c r="L247" s="188"/>
      <c r="M247" s="193"/>
      <c r="N247" s="194"/>
      <c r="O247" s="194"/>
      <c r="P247" s="194"/>
      <c r="Q247" s="194"/>
      <c r="R247" s="194"/>
      <c r="S247" s="194"/>
      <c r="T247" s="195"/>
      <c r="AT247" s="189" t="s">
        <v>135</v>
      </c>
      <c r="AU247" s="189" t="s">
        <v>86</v>
      </c>
      <c r="AV247" s="12" t="s">
        <v>86</v>
      </c>
      <c r="AW247" s="12" t="s">
        <v>4</v>
      </c>
      <c r="AX247" s="12" t="s">
        <v>84</v>
      </c>
      <c r="AY247" s="189" t="s">
        <v>122</v>
      </c>
    </row>
    <row r="248" s="1" customFormat="1" ht="20.4" customHeight="1">
      <c r="B248" s="171"/>
      <c r="C248" s="172" t="s">
        <v>378</v>
      </c>
      <c r="D248" s="172" t="s">
        <v>124</v>
      </c>
      <c r="E248" s="173" t="s">
        <v>379</v>
      </c>
      <c r="F248" s="174" t="s">
        <v>380</v>
      </c>
      <c r="G248" s="175" t="s">
        <v>368</v>
      </c>
      <c r="H248" s="176">
        <v>3749.5920000000001</v>
      </c>
      <c r="I248" s="177"/>
      <c r="J248" s="178">
        <f>ROUND(I248*H248,2)</f>
        <v>0</v>
      </c>
      <c r="K248" s="174" t="s">
        <v>128</v>
      </c>
      <c r="L248" s="34"/>
      <c r="M248" s="179" t="s">
        <v>3</v>
      </c>
      <c r="N248" s="180" t="s">
        <v>48</v>
      </c>
      <c r="O248" s="64"/>
      <c r="P248" s="181">
        <f>O248*H248</f>
        <v>0</v>
      </c>
      <c r="Q248" s="181">
        <v>0</v>
      </c>
      <c r="R248" s="181">
        <f>Q248*H248</f>
        <v>0</v>
      </c>
      <c r="S248" s="181">
        <v>0</v>
      </c>
      <c r="T248" s="182">
        <f>S248*H248</f>
        <v>0</v>
      </c>
      <c r="AR248" s="16" t="s">
        <v>129</v>
      </c>
      <c r="AT248" s="16" t="s">
        <v>124</v>
      </c>
      <c r="AU248" s="16" t="s">
        <v>86</v>
      </c>
      <c r="AY248" s="16" t="s">
        <v>122</v>
      </c>
      <c r="BE248" s="183">
        <f>IF(N248="základní",J248,0)</f>
        <v>0</v>
      </c>
      <c r="BF248" s="183">
        <f>IF(N248="snížená",J248,0)</f>
        <v>0</v>
      </c>
      <c r="BG248" s="183">
        <f>IF(N248="zákl. přenesená",J248,0)</f>
        <v>0</v>
      </c>
      <c r="BH248" s="183">
        <f>IF(N248="sníž. přenesená",J248,0)</f>
        <v>0</v>
      </c>
      <c r="BI248" s="183">
        <f>IF(N248="nulová",J248,0)</f>
        <v>0</v>
      </c>
      <c r="BJ248" s="16" t="s">
        <v>84</v>
      </c>
      <c r="BK248" s="183">
        <f>ROUND(I248*H248,2)</f>
        <v>0</v>
      </c>
      <c r="BL248" s="16" t="s">
        <v>129</v>
      </c>
      <c r="BM248" s="16" t="s">
        <v>381</v>
      </c>
    </row>
    <row r="249" s="1" customFormat="1">
      <c r="B249" s="34"/>
      <c r="D249" s="184" t="s">
        <v>131</v>
      </c>
      <c r="F249" s="185" t="s">
        <v>382</v>
      </c>
      <c r="I249" s="117"/>
      <c r="L249" s="34"/>
      <c r="M249" s="186"/>
      <c r="N249" s="64"/>
      <c r="O249" s="64"/>
      <c r="P249" s="64"/>
      <c r="Q249" s="64"/>
      <c r="R249" s="64"/>
      <c r="S249" s="64"/>
      <c r="T249" s="65"/>
      <c r="AT249" s="16" t="s">
        <v>131</v>
      </c>
      <c r="AU249" s="16" t="s">
        <v>86</v>
      </c>
    </row>
    <row r="250" s="1" customFormat="1">
      <c r="B250" s="34"/>
      <c r="D250" s="184" t="s">
        <v>133</v>
      </c>
      <c r="F250" s="187" t="s">
        <v>383</v>
      </c>
      <c r="I250" s="117"/>
      <c r="L250" s="34"/>
      <c r="M250" s="186"/>
      <c r="N250" s="64"/>
      <c r="O250" s="64"/>
      <c r="P250" s="64"/>
      <c r="Q250" s="64"/>
      <c r="R250" s="64"/>
      <c r="S250" s="64"/>
      <c r="T250" s="65"/>
      <c r="AT250" s="16" t="s">
        <v>133</v>
      </c>
      <c r="AU250" s="16" t="s">
        <v>86</v>
      </c>
    </row>
    <row r="251" s="1" customFormat="1" ht="20.4" customHeight="1">
      <c r="B251" s="171"/>
      <c r="C251" s="172" t="s">
        <v>384</v>
      </c>
      <c r="D251" s="172" t="s">
        <v>124</v>
      </c>
      <c r="E251" s="173" t="s">
        <v>385</v>
      </c>
      <c r="F251" s="174" t="s">
        <v>386</v>
      </c>
      <c r="G251" s="175" t="s">
        <v>368</v>
      </c>
      <c r="H251" s="176">
        <v>2448.3789999999999</v>
      </c>
      <c r="I251" s="177"/>
      <c r="J251" s="178">
        <f>ROUND(I251*H251,2)</f>
        <v>0</v>
      </c>
      <c r="K251" s="174" t="s">
        <v>128</v>
      </c>
      <c r="L251" s="34"/>
      <c r="M251" s="179" t="s">
        <v>3</v>
      </c>
      <c r="N251" s="180" t="s">
        <v>48</v>
      </c>
      <c r="O251" s="64"/>
      <c r="P251" s="181">
        <f>O251*H251</f>
        <v>0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AR251" s="16" t="s">
        <v>129</v>
      </c>
      <c r="AT251" s="16" t="s">
        <v>124</v>
      </c>
      <c r="AU251" s="16" t="s">
        <v>86</v>
      </c>
      <c r="AY251" s="16" t="s">
        <v>122</v>
      </c>
      <c r="BE251" s="183">
        <f>IF(N251="základní",J251,0)</f>
        <v>0</v>
      </c>
      <c r="BF251" s="183">
        <f>IF(N251="snížená",J251,0)</f>
        <v>0</v>
      </c>
      <c r="BG251" s="183">
        <f>IF(N251="zákl. přenesená",J251,0)</f>
        <v>0</v>
      </c>
      <c r="BH251" s="183">
        <f>IF(N251="sníž. přenesená",J251,0)</f>
        <v>0</v>
      </c>
      <c r="BI251" s="183">
        <f>IF(N251="nulová",J251,0)</f>
        <v>0</v>
      </c>
      <c r="BJ251" s="16" t="s">
        <v>84</v>
      </c>
      <c r="BK251" s="183">
        <f>ROUND(I251*H251,2)</f>
        <v>0</v>
      </c>
      <c r="BL251" s="16" t="s">
        <v>129</v>
      </c>
      <c r="BM251" s="16" t="s">
        <v>387</v>
      </c>
    </row>
    <row r="252" s="1" customFormat="1">
      <c r="B252" s="34"/>
      <c r="D252" s="184" t="s">
        <v>131</v>
      </c>
      <c r="F252" s="185" t="s">
        <v>388</v>
      </c>
      <c r="I252" s="117"/>
      <c r="L252" s="34"/>
      <c r="M252" s="186"/>
      <c r="N252" s="64"/>
      <c r="O252" s="64"/>
      <c r="P252" s="64"/>
      <c r="Q252" s="64"/>
      <c r="R252" s="64"/>
      <c r="S252" s="64"/>
      <c r="T252" s="65"/>
      <c r="AT252" s="16" t="s">
        <v>131</v>
      </c>
      <c r="AU252" s="16" t="s">
        <v>86</v>
      </c>
    </row>
    <row r="253" s="1" customFormat="1">
      <c r="B253" s="34"/>
      <c r="D253" s="184" t="s">
        <v>133</v>
      </c>
      <c r="F253" s="187" t="s">
        <v>389</v>
      </c>
      <c r="I253" s="117"/>
      <c r="L253" s="34"/>
      <c r="M253" s="186"/>
      <c r="N253" s="64"/>
      <c r="O253" s="64"/>
      <c r="P253" s="64"/>
      <c r="Q253" s="64"/>
      <c r="R253" s="64"/>
      <c r="S253" s="64"/>
      <c r="T253" s="65"/>
      <c r="AT253" s="16" t="s">
        <v>133</v>
      </c>
      <c r="AU253" s="16" t="s">
        <v>86</v>
      </c>
    </row>
    <row r="254" s="12" customFormat="1">
      <c r="B254" s="188"/>
      <c r="D254" s="184" t="s">
        <v>135</v>
      </c>
      <c r="E254" s="189" t="s">
        <v>3</v>
      </c>
      <c r="F254" s="190" t="s">
        <v>390</v>
      </c>
      <c r="H254" s="191">
        <v>1963.059</v>
      </c>
      <c r="I254" s="192"/>
      <c r="L254" s="188"/>
      <c r="M254" s="193"/>
      <c r="N254" s="194"/>
      <c r="O254" s="194"/>
      <c r="P254" s="194"/>
      <c r="Q254" s="194"/>
      <c r="R254" s="194"/>
      <c r="S254" s="194"/>
      <c r="T254" s="195"/>
      <c r="AT254" s="189" t="s">
        <v>135</v>
      </c>
      <c r="AU254" s="189" t="s">
        <v>86</v>
      </c>
      <c r="AV254" s="12" t="s">
        <v>86</v>
      </c>
      <c r="AW254" s="12" t="s">
        <v>37</v>
      </c>
      <c r="AX254" s="12" t="s">
        <v>77</v>
      </c>
      <c r="AY254" s="189" t="s">
        <v>122</v>
      </c>
    </row>
    <row r="255" s="12" customFormat="1">
      <c r="B255" s="188"/>
      <c r="D255" s="184" t="s">
        <v>135</v>
      </c>
      <c r="E255" s="189" t="s">
        <v>3</v>
      </c>
      <c r="F255" s="190" t="s">
        <v>391</v>
      </c>
      <c r="H255" s="191">
        <v>485.31999999999999</v>
      </c>
      <c r="I255" s="192"/>
      <c r="L255" s="188"/>
      <c r="M255" s="193"/>
      <c r="N255" s="194"/>
      <c r="O255" s="194"/>
      <c r="P255" s="194"/>
      <c r="Q255" s="194"/>
      <c r="R255" s="194"/>
      <c r="S255" s="194"/>
      <c r="T255" s="195"/>
      <c r="AT255" s="189" t="s">
        <v>135</v>
      </c>
      <c r="AU255" s="189" t="s">
        <v>86</v>
      </c>
      <c r="AV255" s="12" t="s">
        <v>86</v>
      </c>
      <c r="AW255" s="12" t="s">
        <v>37</v>
      </c>
      <c r="AX255" s="12" t="s">
        <v>77</v>
      </c>
      <c r="AY255" s="189" t="s">
        <v>122</v>
      </c>
    </row>
    <row r="256" s="1" customFormat="1" ht="20.4" customHeight="1">
      <c r="B256" s="171"/>
      <c r="C256" s="172" t="s">
        <v>392</v>
      </c>
      <c r="D256" s="172" t="s">
        <v>124</v>
      </c>
      <c r="E256" s="173" t="s">
        <v>393</v>
      </c>
      <c r="F256" s="174" t="s">
        <v>394</v>
      </c>
      <c r="G256" s="175" t="s">
        <v>368</v>
      </c>
      <c r="H256" s="176">
        <v>1301.1310000000001</v>
      </c>
      <c r="I256" s="177"/>
      <c r="J256" s="178">
        <f>ROUND(I256*H256,2)</f>
        <v>0</v>
      </c>
      <c r="K256" s="174" t="s">
        <v>128</v>
      </c>
      <c r="L256" s="34"/>
      <c r="M256" s="179" t="s">
        <v>3</v>
      </c>
      <c r="N256" s="180" t="s">
        <v>48</v>
      </c>
      <c r="O256" s="64"/>
      <c r="P256" s="181">
        <f>O256*H256</f>
        <v>0</v>
      </c>
      <c r="Q256" s="181">
        <v>0</v>
      </c>
      <c r="R256" s="181">
        <f>Q256*H256</f>
        <v>0</v>
      </c>
      <c r="S256" s="181">
        <v>0</v>
      </c>
      <c r="T256" s="182">
        <f>S256*H256</f>
        <v>0</v>
      </c>
      <c r="AR256" s="16" t="s">
        <v>129</v>
      </c>
      <c r="AT256" s="16" t="s">
        <v>124</v>
      </c>
      <c r="AU256" s="16" t="s">
        <v>86</v>
      </c>
      <c r="AY256" s="16" t="s">
        <v>122</v>
      </c>
      <c r="BE256" s="183">
        <f>IF(N256="základní",J256,0)</f>
        <v>0</v>
      </c>
      <c r="BF256" s="183">
        <f>IF(N256="snížená",J256,0)</f>
        <v>0</v>
      </c>
      <c r="BG256" s="183">
        <f>IF(N256="zákl. přenesená",J256,0)</f>
        <v>0</v>
      </c>
      <c r="BH256" s="183">
        <f>IF(N256="sníž. přenesená",J256,0)</f>
        <v>0</v>
      </c>
      <c r="BI256" s="183">
        <f>IF(N256="nulová",J256,0)</f>
        <v>0</v>
      </c>
      <c r="BJ256" s="16" t="s">
        <v>84</v>
      </c>
      <c r="BK256" s="183">
        <f>ROUND(I256*H256,2)</f>
        <v>0</v>
      </c>
      <c r="BL256" s="16" t="s">
        <v>129</v>
      </c>
      <c r="BM256" s="16" t="s">
        <v>395</v>
      </c>
    </row>
    <row r="257" s="1" customFormat="1">
      <c r="B257" s="34"/>
      <c r="D257" s="184" t="s">
        <v>131</v>
      </c>
      <c r="F257" s="185" t="s">
        <v>396</v>
      </c>
      <c r="I257" s="117"/>
      <c r="L257" s="34"/>
      <c r="M257" s="186"/>
      <c r="N257" s="64"/>
      <c r="O257" s="64"/>
      <c r="P257" s="64"/>
      <c r="Q257" s="64"/>
      <c r="R257" s="64"/>
      <c r="S257" s="64"/>
      <c r="T257" s="65"/>
      <c r="AT257" s="16" t="s">
        <v>131</v>
      </c>
      <c r="AU257" s="16" t="s">
        <v>86</v>
      </c>
    </row>
    <row r="258" s="1" customFormat="1">
      <c r="B258" s="34"/>
      <c r="D258" s="184" t="s">
        <v>133</v>
      </c>
      <c r="F258" s="187" t="s">
        <v>389</v>
      </c>
      <c r="I258" s="117"/>
      <c r="L258" s="34"/>
      <c r="M258" s="186"/>
      <c r="N258" s="64"/>
      <c r="O258" s="64"/>
      <c r="P258" s="64"/>
      <c r="Q258" s="64"/>
      <c r="R258" s="64"/>
      <c r="S258" s="64"/>
      <c r="T258" s="65"/>
      <c r="AT258" s="16" t="s">
        <v>133</v>
      </c>
      <c r="AU258" s="16" t="s">
        <v>86</v>
      </c>
    </row>
    <row r="259" s="12" customFormat="1">
      <c r="B259" s="188"/>
      <c r="D259" s="184" t="s">
        <v>135</v>
      </c>
      <c r="E259" s="189" t="s">
        <v>3</v>
      </c>
      <c r="F259" s="190" t="s">
        <v>397</v>
      </c>
      <c r="H259" s="191">
        <v>970.63999999999999</v>
      </c>
      <c r="I259" s="192"/>
      <c r="L259" s="188"/>
      <c r="M259" s="193"/>
      <c r="N259" s="194"/>
      <c r="O259" s="194"/>
      <c r="P259" s="194"/>
      <c r="Q259" s="194"/>
      <c r="R259" s="194"/>
      <c r="S259" s="194"/>
      <c r="T259" s="195"/>
      <c r="AT259" s="189" t="s">
        <v>135</v>
      </c>
      <c r="AU259" s="189" t="s">
        <v>86</v>
      </c>
      <c r="AV259" s="12" t="s">
        <v>86</v>
      </c>
      <c r="AW259" s="12" t="s">
        <v>37</v>
      </c>
      <c r="AX259" s="12" t="s">
        <v>77</v>
      </c>
      <c r="AY259" s="189" t="s">
        <v>122</v>
      </c>
    </row>
    <row r="260" s="12" customFormat="1">
      <c r="B260" s="188"/>
      <c r="D260" s="184" t="s">
        <v>135</v>
      </c>
      <c r="E260" s="189" t="s">
        <v>3</v>
      </c>
      <c r="F260" s="190" t="s">
        <v>398</v>
      </c>
      <c r="H260" s="191">
        <v>14.065</v>
      </c>
      <c r="I260" s="192"/>
      <c r="L260" s="188"/>
      <c r="M260" s="193"/>
      <c r="N260" s="194"/>
      <c r="O260" s="194"/>
      <c r="P260" s="194"/>
      <c r="Q260" s="194"/>
      <c r="R260" s="194"/>
      <c r="S260" s="194"/>
      <c r="T260" s="195"/>
      <c r="AT260" s="189" t="s">
        <v>135</v>
      </c>
      <c r="AU260" s="189" t="s">
        <v>86</v>
      </c>
      <c r="AV260" s="12" t="s">
        <v>86</v>
      </c>
      <c r="AW260" s="12" t="s">
        <v>37</v>
      </c>
      <c r="AX260" s="12" t="s">
        <v>77</v>
      </c>
      <c r="AY260" s="189" t="s">
        <v>122</v>
      </c>
    </row>
    <row r="261" s="12" customFormat="1">
      <c r="B261" s="188"/>
      <c r="D261" s="184" t="s">
        <v>135</v>
      </c>
      <c r="E261" s="189" t="s">
        <v>3</v>
      </c>
      <c r="F261" s="190" t="s">
        <v>399</v>
      </c>
      <c r="H261" s="191">
        <v>14.308</v>
      </c>
      <c r="I261" s="192"/>
      <c r="L261" s="188"/>
      <c r="M261" s="193"/>
      <c r="N261" s="194"/>
      <c r="O261" s="194"/>
      <c r="P261" s="194"/>
      <c r="Q261" s="194"/>
      <c r="R261" s="194"/>
      <c r="S261" s="194"/>
      <c r="T261" s="195"/>
      <c r="AT261" s="189" t="s">
        <v>135</v>
      </c>
      <c r="AU261" s="189" t="s">
        <v>86</v>
      </c>
      <c r="AV261" s="12" t="s">
        <v>86</v>
      </c>
      <c r="AW261" s="12" t="s">
        <v>37</v>
      </c>
      <c r="AX261" s="12" t="s">
        <v>77</v>
      </c>
      <c r="AY261" s="189" t="s">
        <v>122</v>
      </c>
    </row>
    <row r="262" s="12" customFormat="1">
      <c r="B262" s="188"/>
      <c r="D262" s="184" t="s">
        <v>135</v>
      </c>
      <c r="E262" s="189" t="s">
        <v>3</v>
      </c>
      <c r="F262" s="190" t="s">
        <v>400</v>
      </c>
      <c r="H262" s="191">
        <v>301.86000000000001</v>
      </c>
      <c r="I262" s="192"/>
      <c r="L262" s="188"/>
      <c r="M262" s="193"/>
      <c r="N262" s="194"/>
      <c r="O262" s="194"/>
      <c r="P262" s="194"/>
      <c r="Q262" s="194"/>
      <c r="R262" s="194"/>
      <c r="S262" s="194"/>
      <c r="T262" s="195"/>
      <c r="AT262" s="189" t="s">
        <v>135</v>
      </c>
      <c r="AU262" s="189" t="s">
        <v>86</v>
      </c>
      <c r="AV262" s="12" t="s">
        <v>86</v>
      </c>
      <c r="AW262" s="12" t="s">
        <v>37</v>
      </c>
      <c r="AX262" s="12" t="s">
        <v>77</v>
      </c>
      <c r="AY262" s="189" t="s">
        <v>122</v>
      </c>
    </row>
    <row r="263" s="12" customFormat="1">
      <c r="B263" s="188"/>
      <c r="D263" s="184" t="s">
        <v>135</v>
      </c>
      <c r="E263" s="189" t="s">
        <v>3</v>
      </c>
      <c r="F263" s="190" t="s">
        <v>401</v>
      </c>
      <c r="H263" s="191">
        <v>0.25800000000000001</v>
      </c>
      <c r="I263" s="192"/>
      <c r="L263" s="188"/>
      <c r="M263" s="193"/>
      <c r="N263" s="194"/>
      <c r="O263" s="194"/>
      <c r="P263" s="194"/>
      <c r="Q263" s="194"/>
      <c r="R263" s="194"/>
      <c r="S263" s="194"/>
      <c r="T263" s="195"/>
      <c r="AT263" s="189" t="s">
        <v>135</v>
      </c>
      <c r="AU263" s="189" t="s">
        <v>86</v>
      </c>
      <c r="AV263" s="12" t="s">
        <v>86</v>
      </c>
      <c r="AW263" s="12" t="s">
        <v>37</v>
      </c>
      <c r="AX263" s="12" t="s">
        <v>77</v>
      </c>
      <c r="AY263" s="189" t="s">
        <v>122</v>
      </c>
    </row>
    <row r="264" s="11" customFormat="1" ht="22.8" customHeight="1">
      <c r="B264" s="158"/>
      <c r="D264" s="159" t="s">
        <v>76</v>
      </c>
      <c r="E264" s="169" t="s">
        <v>402</v>
      </c>
      <c r="F264" s="169" t="s">
        <v>403</v>
      </c>
      <c r="I264" s="161"/>
      <c r="J264" s="170">
        <f>BK264</f>
        <v>0</v>
      </c>
      <c r="L264" s="158"/>
      <c r="M264" s="163"/>
      <c r="N264" s="164"/>
      <c r="O264" s="164"/>
      <c r="P264" s="165">
        <f>SUM(P265:P267)</f>
        <v>0</v>
      </c>
      <c r="Q264" s="164"/>
      <c r="R264" s="165">
        <f>SUM(R265:R267)</f>
        <v>0</v>
      </c>
      <c r="S264" s="164"/>
      <c r="T264" s="166">
        <f>SUM(T265:T267)</f>
        <v>0</v>
      </c>
      <c r="AR264" s="159" t="s">
        <v>84</v>
      </c>
      <c r="AT264" s="167" t="s">
        <v>76</v>
      </c>
      <c r="AU264" s="167" t="s">
        <v>84</v>
      </c>
      <c r="AY264" s="159" t="s">
        <v>122</v>
      </c>
      <c r="BK264" s="168">
        <f>SUM(BK265:BK267)</f>
        <v>0</v>
      </c>
    </row>
    <row r="265" s="1" customFormat="1" ht="20.4" customHeight="1">
      <c r="B265" s="171"/>
      <c r="C265" s="172" t="s">
        <v>404</v>
      </c>
      <c r="D265" s="172" t="s">
        <v>124</v>
      </c>
      <c r="E265" s="173" t="s">
        <v>405</v>
      </c>
      <c r="F265" s="174" t="s">
        <v>406</v>
      </c>
      <c r="G265" s="175" t="s">
        <v>368</v>
      </c>
      <c r="H265" s="176">
        <v>961.48299999999995</v>
      </c>
      <c r="I265" s="177"/>
      <c r="J265" s="178">
        <f>ROUND(I265*H265,2)</f>
        <v>0</v>
      </c>
      <c r="K265" s="174" t="s">
        <v>128</v>
      </c>
      <c r="L265" s="34"/>
      <c r="M265" s="179" t="s">
        <v>3</v>
      </c>
      <c r="N265" s="180" t="s">
        <v>48</v>
      </c>
      <c r="O265" s="64"/>
      <c r="P265" s="181">
        <f>O265*H265</f>
        <v>0</v>
      </c>
      <c r="Q265" s="181">
        <v>0</v>
      </c>
      <c r="R265" s="181">
        <f>Q265*H265</f>
        <v>0</v>
      </c>
      <c r="S265" s="181">
        <v>0</v>
      </c>
      <c r="T265" s="182">
        <f>S265*H265</f>
        <v>0</v>
      </c>
      <c r="AR265" s="16" t="s">
        <v>129</v>
      </c>
      <c r="AT265" s="16" t="s">
        <v>124</v>
      </c>
      <c r="AU265" s="16" t="s">
        <v>86</v>
      </c>
      <c r="AY265" s="16" t="s">
        <v>122</v>
      </c>
      <c r="BE265" s="183">
        <f>IF(N265="základní",J265,0)</f>
        <v>0</v>
      </c>
      <c r="BF265" s="183">
        <f>IF(N265="snížená",J265,0)</f>
        <v>0</v>
      </c>
      <c r="BG265" s="183">
        <f>IF(N265="zákl. přenesená",J265,0)</f>
        <v>0</v>
      </c>
      <c r="BH265" s="183">
        <f>IF(N265="sníž. přenesená",J265,0)</f>
        <v>0</v>
      </c>
      <c r="BI265" s="183">
        <f>IF(N265="nulová",J265,0)</f>
        <v>0</v>
      </c>
      <c r="BJ265" s="16" t="s">
        <v>84</v>
      </c>
      <c r="BK265" s="183">
        <f>ROUND(I265*H265,2)</f>
        <v>0</v>
      </c>
      <c r="BL265" s="16" t="s">
        <v>129</v>
      </c>
      <c r="BM265" s="16" t="s">
        <v>407</v>
      </c>
    </row>
    <row r="266" s="1" customFormat="1">
      <c r="B266" s="34"/>
      <c r="D266" s="184" t="s">
        <v>131</v>
      </c>
      <c r="F266" s="185" t="s">
        <v>408</v>
      </c>
      <c r="I266" s="117"/>
      <c r="L266" s="34"/>
      <c r="M266" s="186"/>
      <c r="N266" s="64"/>
      <c r="O266" s="64"/>
      <c r="P266" s="64"/>
      <c r="Q266" s="64"/>
      <c r="R266" s="64"/>
      <c r="S266" s="64"/>
      <c r="T266" s="65"/>
      <c r="AT266" s="16" t="s">
        <v>131</v>
      </c>
      <c r="AU266" s="16" t="s">
        <v>86</v>
      </c>
    </row>
    <row r="267" s="1" customFormat="1">
      <c r="B267" s="34"/>
      <c r="D267" s="184" t="s">
        <v>133</v>
      </c>
      <c r="F267" s="187" t="s">
        <v>409</v>
      </c>
      <c r="I267" s="117"/>
      <c r="L267" s="34"/>
      <c r="M267" s="206"/>
      <c r="N267" s="207"/>
      <c r="O267" s="207"/>
      <c r="P267" s="207"/>
      <c r="Q267" s="207"/>
      <c r="R267" s="207"/>
      <c r="S267" s="207"/>
      <c r="T267" s="208"/>
      <c r="AT267" s="16" t="s">
        <v>133</v>
      </c>
      <c r="AU267" s="16" t="s">
        <v>86</v>
      </c>
    </row>
    <row r="268" s="1" customFormat="1" ht="6.96" customHeight="1">
      <c r="B268" s="49"/>
      <c r="C268" s="50"/>
      <c r="D268" s="50"/>
      <c r="E268" s="50"/>
      <c r="F268" s="50"/>
      <c r="G268" s="50"/>
      <c r="H268" s="50"/>
      <c r="I268" s="133"/>
      <c r="J268" s="50"/>
      <c r="K268" s="50"/>
      <c r="L268" s="34"/>
    </row>
  </sheetData>
  <autoFilter ref="C85:K26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86.43" customWidth="1"/>
    <col min="7" max="7" width="7.43" customWidth="1"/>
    <col min="8" max="8" width="9.57" customWidth="1"/>
    <col min="9" max="9" width="12.14" style="114" customWidth="1"/>
    <col min="10" max="10" width="20.14" customWidth="1"/>
    <col min="11" max="11" width="13.29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 s="15" t="s">
        <v>6</v>
      </c>
      <c r="AT2" s="16" t="s">
        <v>92</v>
      </c>
    </row>
    <row r="3" ht="6.96" customHeight="1">
      <c r="B3" s="17"/>
      <c r="C3" s="18"/>
      <c r="D3" s="18"/>
      <c r="E3" s="18"/>
      <c r="F3" s="18"/>
      <c r="G3" s="18"/>
      <c r="H3" s="18"/>
      <c r="I3" s="115"/>
      <c r="J3" s="18"/>
      <c r="K3" s="18"/>
      <c r="L3" s="19"/>
      <c r="AT3" s="16" t="s">
        <v>86</v>
      </c>
    </row>
    <row r="4" ht="24.96" customHeight="1">
      <c r="B4" s="19"/>
      <c r="D4" s="20" t="s">
        <v>93</v>
      </c>
      <c r="L4" s="19"/>
      <c r="M4" s="21" t="s">
        <v>11</v>
      </c>
      <c r="AT4" s="16" t="s">
        <v>4</v>
      </c>
    </row>
    <row r="5" ht="6.96" customHeight="1">
      <c r="B5" s="19"/>
      <c r="L5" s="19"/>
    </row>
    <row r="6" ht="12" customHeight="1">
      <c r="B6" s="19"/>
      <c r="D6" s="28" t="s">
        <v>17</v>
      </c>
      <c r="L6" s="19"/>
    </row>
    <row r="7" ht="14.4" customHeight="1">
      <c r="B7" s="19"/>
      <c r="E7" s="116" t="str">
        <f>'Rekapitulace stavby'!K6</f>
        <v>III/00516, III/00512 a III/0057 Jinočany, oprava silnic</v>
      </c>
      <c r="F7" s="28"/>
      <c r="G7" s="28"/>
      <c r="H7" s="28"/>
      <c r="L7" s="19"/>
    </row>
    <row r="8" ht="12" customHeight="1">
      <c r="B8" s="19"/>
      <c r="D8" s="28" t="s">
        <v>94</v>
      </c>
      <c r="L8" s="19"/>
    </row>
    <row r="9" s="1" customFormat="1" ht="14.4" customHeight="1">
      <c r="B9" s="34"/>
      <c r="E9" s="116" t="s">
        <v>95</v>
      </c>
      <c r="F9" s="1"/>
      <c r="G9" s="1"/>
      <c r="H9" s="1"/>
      <c r="I9" s="117"/>
      <c r="L9" s="34"/>
    </row>
    <row r="10" s="1" customFormat="1" ht="12" customHeight="1">
      <c r="B10" s="34"/>
      <c r="D10" s="28" t="s">
        <v>410</v>
      </c>
      <c r="I10" s="117"/>
      <c r="L10" s="34"/>
    </row>
    <row r="11" s="1" customFormat="1" ht="36.96" customHeight="1">
      <c r="B11" s="34"/>
      <c r="E11" s="55" t="s">
        <v>411</v>
      </c>
      <c r="F11" s="1"/>
      <c r="G11" s="1"/>
      <c r="H11" s="1"/>
      <c r="I11" s="117"/>
      <c r="L11" s="34"/>
    </row>
    <row r="12" s="1" customFormat="1">
      <c r="B12" s="34"/>
      <c r="I12" s="117"/>
      <c r="L12" s="34"/>
    </row>
    <row r="13" s="1" customFormat="1" ht="12" customHeight="1">
      <c r="B13" s="34"/>
      <c r="D13" s="28" t="s">
        <v>19</v>
      </c>
      <c r="F13" s="16" t="s">
        <v>3</v>
      </c>
      <c r="I13" s="118" t="s">
        <v>20</v>
      </c>
      <c r="J13" s="16" t="s">
        <v>3</v>
      </c>
      <c r="L13" s="34"/>
    </row>
    <row r="14" s="1" customFormat="1" ht="12" customHeight="1">
      <c r="B14" s="34"/>
      <c r="D14" s="28" t="s">
        <v>21</v>
      </c>
      <c r="F14" s="16" t="s">
        <v>22</v>
      </c>
      <c r="I14" s="118" t="s">
        <v>23</v>
      </c>
      <c r="J14" s="57" t="str">
        <f>'Rekapitulace stavby'!AN8</f>
        <v>12. 11. 2018</v>
      </c>
      <c r="L14" s="34"/>
    </row>
    <row r="15" s="1" customFormat="1" ht="10.8" customHeight="1">
      <c r="B15" s="34"/>
      <c r="I15" s="117"/>
      <c r="L15" s="34"/>
    </row>
    <row r="16" s="1" customFormat="1" ht="12" customHeight="1">
      <c r="B16" s="34"/>
      <c r="D16" s="28" t="s">
        <v>25</v>
      </c>
      <c r="I16" s="118" t="s">
        <v>26</v>
      </c>
      <c r="J16" s="16" t="s">
        <v>27</v>
      </c>
      <c r="L16" s="34"/>
    </row>
    <row r="17" s="1" customFormat="1" ht="18" customHeight="1">
      <c r="B17" s="34"/>
      <c r="E17" s="16" t="s">
        <v>28</v>
      </c>
      <c r="I17" s="118" t="s">
        <v>29</v>
      </c>
      <c r="J17" s="16" t="s">
        <v>30</v>
      </c>
      <c r="L17" s="34"/>
    </row>
    <row r="18" s="1" customFormat="1" ht="6.96" customHeight="1">
      <c r="B18" s="34"/>
      <c r="I18" s="117"/>
      <c r="L18" s="34"/>
    </row>
    <row r="19" s="1" customFormat="1" ht="12" customHeight="1">
      <c r="B19" s="34"/>
      <c r="D19" s="28" t="s">
        <v>31</v>
      </c>
      <c r="I19" s="118" t="s">
        <v>26</v>
      </c>
      <c r="J19" s="29" t="str">
        <f>'Rekapitulace stavby'!AN13</f>
        <v>Vyplň údaj</v>
      </c>
      <c r="L19" s="34"/>
    </row>
    <row r="20" s="1" customFormat="1" ht="18" customHeight="1">
      <c r="B20" s="34"/>
      <c r="E20" s="29" t="str">
        <f>'Rekapitulace stavby'!E14</f>
        <v>Vyplň údaj</v>
      </c>
      <c r="F20" s="16"/>
      <c r="G20" s="16"/>
      <c r="H20" s="16"/>
      <c r="I20" s="118" t="s">
        <v>29</v>
      </c>
      <c r="J20" s="29" t="str">
        <f>'Rekapitulace stavby'!AN14</f>
        <v>Vyplň údaj</v>
      </c>
      <c r="L20" s="34"/>
    </row>
    <row r="21" s="1" customFormat="1" ht="6.96" customHeight="1">
      <c r="B21" s="34"/>
      <c r="I21" s="117"/>
      <c r="L21" s="34"/>
    </row>
    <row r="22" s="1" customFormat="1" ht="12" customHeight="1">
      <c r="B22" s="34"/>
      <c r="D22" s="28" t="s">
        <v>33</v>
      </c>
      <c r="I22" s="118" t="s">
        <v>26</v>
      </c>
      <c r="J22" s="16" t="s">
        <v>34</v>
      </c>
      <c r="L22" s="34"/>
    </row>
    <row r="23" s="1" customFormat="1" ht="18" customHeight="1">
      <c r="B23" s="34"/>
      <c r="E23" s="16" t="s">
        <v>35</v>
      </c>
      <c r="I23" s="118" t="s">
        <v>29</v>
      </c>
      <c r="J23" s="16" t="s">
        <v>36</v>
      </c>
      <c r="L23" s="34"/>
    </row>
    <row r="24" s="1" customFormat="1" ht="6.96" customHeight="1">
      <c r="B24" s="34"/>
      <c r="I24" s="117"/>
      <c r="L24" s="34"/>
    </row>
    <row r="25" s="1" customFormat="1" ht="12" customHeight="1">
      <c r="B25" s="34"/>
      <c r="D25" s="28" t="s">
        <v>38</v>
      </c>
      <c r="I25" s="118" t="s">
        <v>26</v>
      </c>
      <c r="J25" s="16" t="s">
        <v>39</v>
      </c>
      <c r="L25" s="34"/>
    </row>
    <row r="26" s="1" customFormat="1" ht="18" customHeight="1">
      <c r="B26" s="34"/>
      <c r="E26" s="16" t="s">
        <v>40</v>
      </c>
      <c r="I26" s="118" t="s">
        <v>29</v>
      </c>
      <c r="J26" s="16" t="s">
        <v>3</v>
      </c>
      <c r="L26" s="34"/>
    </row>
    <row r="27" s="1" customFormat="1" ht="6.96" customHeight="1">
      <c r="B27" s="34"/>
      <c r="I27" s="117"/>
      <c r="L27" s="34"/>
    </row>
    <row r="28" s="1" customFormat="1" ht="12" customHeight="1">
      <c r="B28" s="34"/>
      <c r="D28" s="28" t="s">
        <v>41</v>
      </c>
      <c r="I28" s="117"/>
      <c r="L28" s="34"/>
    </row>
    <row r="29" s="7" customFormat="1" ht="14.4" customHeight="1">
      <c r="B29" s="119"/>
      <c r="E29" s="32" t="s">
        <v>3</v>
      </c>
      <c r="F29" s="32"/>
      <c r="G29" s="32"/>
      <c r="H29" s="32"/>
      <c r="I29" s="120"/>
      <c r="L29" s="119"/>
    </row>
    <row r="30" s="1" customFormat="1" ht="6.96" customHeight="1">
      <c r="B30" s="34"/>
      <c r="I30" s="117"/>
      <c r="L30" s="34"/>
    </row>
    <row r="31" s="1" customFormat="1" ht="6.96" customHeight="1">
      <c r="B31" s="34"/>
      <c r="D31" s="60"/>
      <c r="E31" s="60"/>
      <c r="F31" s="60"/>
      <c r="G31" s="60"/>
      <c r="H31" s="60"/>
      <c r="I31" s="121"/>
      <c r="J31" s="60"/>
      <c r="K31" s="60"/>
      <c r="L31" s="34"/>
    </row>
    <row r="32" s="1" customFormat="1" ht="25.44" customHeight="1">
      <c r="B32" s="34"/>
      <c r="D32" s="122" t="s">
        <v>43</v>
      </c>
      <c r="I32" s="117"/>
      <c r="J32" s="80">
        <f>ROUND(J91, 2)</f>
        <v>0</v>
      </c>
      <c r="L32" s="34"/>
    </row>
    <row r="33" s="1" customFormat="1" ht="6.96" customHeight="1">
      <c r="B33" s="34"/>
      <c r="D33" s="60"/>
      <c r="E33" s="60"/>
      <c r="F33" s="60"/>
      <c r="G33" s="60"/>
      <c r="H33" s="60"/>
      <c r="I33" s="121"/>
      <c r="J33" s="60"/>
      <c r="K33" s="60"/>
      <c r="L33" s="34"/>
    </row>
    <row r="34" s="1" customFormat="1" ht="14.4" customHeight="1">
      <c r="B34" s="34"/>
      <c r="F34" s="38" t="s">
        <v>45</v>
      </c>
      <c r="I34" s="123" t="s">
        <v>44</v>
      </c>
      <c r="J34" s="38" t="s">
        <v>46</v>
      </c>
      <c r="L34" s="34"/>
    </row>
    <row r="35" s="1" customFormat="1" ht="14.4" customHeight="1">
      <c r="B35" s="34"/>
      <c r="D35" s="28" t="s">
        <v>47</v>
      </c>
      <c r="E35" s="28" t="s">
        <v>48</v>
      </c>
      <c r="F35" s="124">
        <f>ROUND((SUM(BE91:BE119)),  2)</f>
        <v>0</v>
      </c>
      <c r="I35" s="125">
        <v>0.20999999999999999</v>
      </c>
      <c r="J35" s="124">
        <f>ROUND(((SUM(BE91:BE119))*I35),  2)</f>
        <v>0</v>
      </c>
      <c r="L35" s="34"/>
    </row>
    <row r="36" s="1" customFormat="1" ht="14.4" customHeight="1">
      <c r="B36" s="34"/>
      <c r="E36" s="28" t="s">
        <v>49</v>
      </c>
      <c r="F36" s="124">
        <f>ROUND((SUM(BF91:BF119)),  2)</f>
        <v>0</v>
      </c>
      <c r="I36" s="125">
        <v>0.14999999999999999</v>
      </c>
      <c r="J36" s="124">
        <f>ROUND(((SUM(BF91:BF119))*I36),  2)</f>
        <v>0</v>
      </c>
      <c r="L36" s="34"/>
    </row>
    <row r="37" hidden="1" s="1" customFormat="1" ht="14.4" customHeight="1">
      <c r="B37" s="34"/>
      <c r="E37" s="28" t="s">
        <v>50</v>
      </c>
      <c r="F37" s="124">
        <f>ROUND((SUM(BG91:BG119)),  2)</f>
        <v>0</v>
      </c>
      <c r="I37" s="125">
        <v>0.20999999999999999</v>
      </c>
      <c r="J37" s="124">
        <f>0</f>
        <v>0</v>
      </c>
      <c r="L37" s="34"/>
    </row>
    <row r="38" hidden="1" s="1" customFormat="1" ht="14.4" customHeight="1">
      <c r="B38" s="34"/>
      <c r="E38" s="28" t="s">
        <v>51</v>
      </c>
      <c r="F38" s="124">
        <f>ROUND((SUM(BH91:BH119)),  2)</f>
        <v>0</v>
      </c>
      <c r="I38" s="125">
        <v>0.14999999999999999</v>
      </c>
      <c r="J38" s="124">
        <f>0</f>
        <v>0</v>
      </c>
      <c r="L38" s="34"/>
    </row>
    <row r="39" hidden="1" s="1" customFormat="1" ht="14.4" customHeight="1">
      <c r="B39" s="34"/>
      <c r="E39" s="28" t="s">
        <v>52</v>
      </c>
      <c r="F39" s="124">
        <f>ROUND((SUM(BI91:BI119)),  2)</f>
        <v>0</v>
      </c>
      <c r="I39" s="125">
        <v>0</v>
      </c>
      <c r="J39" s="124">
        <f>0</f>
        <v>0</v>
      </c>
      <c r="L39" s="34"/>
    </row>
    <row r="40" s="1" customFormat="1" ht="6.96" customHeight="1">
      <c r="B40" s="34"/>
      <c r="I40" s="117"/>
      <c r="L40" s="34"/>
    </row>
    <row r="41" s="1" customFormat="1" ht="25.44" customHeight="1">
      <c r="B41" s="34"/>
      <c r="C41" s="126"/>
      <c r="D41" s="127" t="s">
        <v>53</v>
      </c>
      <c r="E41" s="68"/>
      <c r="F41" s="68"/>
      <c r="G41" s="128" t="s">
        <v>54</v>
      </c>
      <c r="H41" s="129" t="s">
        <v>55</v>
      </c>
      <c r="I41" s="130"/>
      <c r="J41" s="131">
        <f>SUM(J32:J39)</f>
        <v>0</v>
      </c>
      <c r="K41" s="132"/>
      <c r="L41" s="34"/>
    </row>
    <row r="42" s="1" customFormat="1" ht="14.4" customHeight="1">
      <c r="B42" s="49"/>
      <c r="C42" s="50"/>
      <c r="D42" s="50"/>
      <c r="E42" s="50"/>
      <c r="F42" s="50"/>
      <c r="G42" s="50"/>
      <c r="H42" s="50"/>
      <c r="I42" s="133"/>
      <c r="J42" s="50"/>
      <c r="K42" s="50"/>
      <c r="L42" s="34"/>
    </row>
    <row r="46" s="1" customFormat="1" ht="6.96" customHeight="1">
      <c r="B46" s="51"/>
      <c r="C46" s="52"/>
      <c r="D46" s="52"/>
      <c r="E46" s="52"/>
      <c r="F46" s="52"/>
      <c r="G46" s="52"/>
      <c r="H46" s="52"/>
      <c r="I46" s="134"/>
      <c r="J46" s="52"/>
      <c r="K46" s="52"/>
      <c r="L46" s="34"/>
    </row>
    <row r="47" s="1" customFormat="1" ht="24.96" customHeight="1">
      <c r="B47" s="34"/>
      <c r="C47" s="20" t="s">
        <v>96</v>
      </c>
      <c r="I47" s="117"/>
      <c r="L47" s="34"/>
    </row>
    <row r="48" s="1" customFormat="1" ht="6.96" customHeight="1">
      <c r="B48" s="34"/>
      <c r="I48" s="117"/>
      <c r="L48" s="34"/>
    </row>
    <row r="49" s="1" customFormat="1" ht="12" customHeight="1">
      <c r="B49" s="34"/>
      <c r="C49" s="28" t="s">
        <v>17</v>
      </c>
      <c r="I49" s="117"/>
      <c r="L49" s="34"/>
    </row>
    <row r="50" s="1" customFormat="1" ht="14.4" customHeight="1">
      <c r="B50" s="34"/>
      <c r="E50" s="116" t="str">
        <f>E7</f>
        <v>III/00516, III/00512 a III/0057 Jinočany, oprava silnic</v>
      </c>
      <c r="F50" s="28"/>
      <c r="G50" s="28"/>
      <c r="H50" s="28"/>
      <c r="I50" s="117"/>
      <c r="L50" s="34"/>
    </row>
    <row r="51" ht="12" customHeight="1">
      <c r="B51" s="19"/>
      <c r="C51" s="28" t="s">
        <v>94</v>
      </c>
      <c r="L51" s="19"/>
    </row>
    <row r="52" s="1" customFormat="1" ht="14.4" customHeight="1">
      <c r="B52" s="34"/>
      <c r="E52" s="116" t="s">
        <v>95</v>
      </c>
      <c r="F52" s="1"/>
      <c r="G52" s="1"/>
      <c r="H52" s="1"/>
      <c r="I52" s="117"/>
      <c r="L52" s="34"/>
    </row>
    <row r="53" s="1" customFormat="1" ht="12" customHeight="1">
      <c r="B53" s="34"/>
      <c r="C53" s="28" t="s">
        <v>410</v>
      </c>
      <c r="I53" s="117"/>
      <c r="L53" s="34"/>
    </row>
    <row r="54" s="1" customFormat="1" ht="14.4" customHeight="1">
      <c r="B54" s="34"/>
      <c r="E54" s="55" t="str">
        <f>E11</f>
        <v>VRN - Vedlejší rozpočtové náklady</v>
      </c>
      <c r="F54" s="1"/>
      <c r="G54" s="1"/>
      <c r="H54" s="1"/>
      <c r="I54" s="117"/>
      <c r="L54" s="34"/>
    </row>
    <row r="55" s="1" customFormat="1" ht="6.96" customHeight="1">
      <c r="B55" s="34"/>
      <c r="I55" s="117"/>
      <c r="L55" s="34"/>
    </row>
    <row r="56" s="1" customFormat="1" ht="12" customHeight="1">
      <c r="B56" s="34"/>
      <c r="C56" s="28" t="s">
        <v>21</v>
      </c>
      <c r="F56" s="16" t="str">
        <f>F14</f>
        <v>Jinočany</v>
      </c>
      <c r="I56" s="118" t="s">
        <v>23</v>
      </c>
      <c r="J56" s="57" t="str">
        <f>IF(J14="","",J14)</f>
        <v>12. 11. 2018</v>
      </c>
      <c r="L56" s="34"/>
    </row>
    <row r="57" s="1" customFormat="1" ht="6.96" customHeight="1">
      <c r="B57" s="34"/>
      <c r="I57" s="117"/>
      <c r="L57" s="34"/>
    </row>
    <row r="58" s="1" customFormat="1" ht="12.6" customHeight="1">
      <c r="B58" s="34"/>
      <c r="C58" s="28" t="s">
        <v>25</v>
      </c>
      <c r="F58" s="16" t="str">
        <f>E17</f>
        <v>KSÚS Středočeského kraje, p.o.</v>
      </c>
      <c r="I58" s="118" t="s">
        <v>33</v>
      </c>
      <c r="J58" s="32" t="str">
        <f>E23</f>
        <v>FORVIA CZ, s.r.o.</v>
      </c>
      <c r="L58" s="34"/>
    </row>
    <row r="59" s="1" customFormat="1" ht="12.6" customHeight="1">
      <c r="B59" s="34"/>
      <c r="C59" s="28" t="s">
        <v>31</v>
      </c>
      <c r="F59" s="16" t="str">
        <f>IF(E20="","",E20)</f>
        <v>Vyplň údaj</v>
      </c>
      <c r="I59" s="118" t="s">
        <v>38</v>
      </c>
      <c r="J59" s="32" t="str">
        <f>E26</f>
        <v>Jitka Heřmanová</v>
      </c>
      <c r="L59" s="34"/>
    </row>
    <row r="60" s="1" customFormat="1" ht="10.32" customHeight="1">
      <c r="B60" s="34"/>
      <c r="I60" s="117"/>
      <c r="L60" s="34"/>
    </row>
    <row r="61" s="1" customFormat="1" ht="29.28" customHeight="1">
      <c r="B61" s="34"/>
      <c r="C61" s="135" t="s">
        <v>97</v>
      </c>
      <c r="D61" s="126"/>
      <c r="E61" s="126"/>
      <c r="F61" s="126"/>
      <c r="G61" s="126"/>
      <c r="H61" s="126"/>
      <c r="I61" s="136"/>
      <c r="J61" s="137" t="s">
        <v>98</v>
      </c>
      <c r="K61" s="126"/>
      <c r="L61" s="34"/>
    </row>
    <row r="62" s="1" customFormat="1" ht="10.32" customHeight="1">
      <c r="B62" s="34"/>
      <c r="I62" s="117"/>
      <c r="L62" s="34"/>
    </row>
    <row r="63" s="1" customFormat="1" ht="22.8" customHeight="1">
      <c r="B63" s="34"/>
      <c r="C63" s="138" t="s">
        <v>75</v>
      </c>
      <c r="I63" s="117"/>
      <c r="J63" s="80">
        <f>J91</f>
        <v>0</v>
      </c>
      <c r="L63" s="34"/>
      <c r="AU63" s="16" t="s">
        <v>99</v>
      </c>
    </row>
    <row r="64" s="8" customFormat="1" ht="24.96" customHeight="1">
      <c r="B64" s="139"/>
      <c r="D64" s="140" t="s">
        <v>411</v>
      </c>
      <c r="E64" s="141"/>
      <c r="F64" s="141"/>
      <c r="G64" s="141"/>
      <c r="H64" s="141"/>
      <c r="I64" s="142"/>
      <c r="J64" s="143">
        <f>J92</f>
        <v>0</v>
      </c>
      <c r="L64" s="139"/>
    </row>
    <row r="65" s="9" customFormat="1" ht="19.92" customHeight="1">
      <c r="B65" s="144"/>
      <c r="D65" s="145" t="s">
        <v>412</v>
      </c>
      <c r="E65" s="146"/>
      <c r="F65" s="146"/>
      <c r="G65" s="146"/>
      <c r="H65" s="146"/>
      <c r="I65" s="147"/>
      <c r="J65" s="148">
        <f>J93</f>
        <v>0</v>
      </c>
      <c r="L65" s="144"/>
    </row>
    <row r="66" s="9" customFormat="1" ht="19.92" customHeight="1">
      <c r="B66" s="144"/>
      <c r="D66" s="145" t="s">
        <v>413</v>
      </c>
      <c r="E66" s="146"/>
      <c r="F66" s="146"/>
      <c r="G66" s="146"/>
      <c r="H66" s="146"/>
      <c r="I66" s="147"/>
      <c r="J66" s="148">
        <f>J104</f>
        <v>0</v>
      </c>
      <c r="L66" s="144"/>
    </row>
    <row r="67" s="9" customFormat="1" ht="19.92" customHeight="1">
      <c r="B67" s="144"/>
      <c r="D67" s="145" t="s">
        <v>414</v>
      </c>
      <c r="E67" s="146"/>
      <c r="F67" s="146"/>
      <c r="G67" s="146"/>
      <c r="H67" s="146"/>
      <c r="I67" s="147"/>
      <c r="J67" s="148">
        <f>J109</f>
        <v>0</v>
      </c>
      <c r="L67" s="144"/>
    </row>
    <row r="68" s="9" customFormat="1" ht="19.92" customHeight="1">
      <c r="B68" s="144"/>
      <c r="D68" s="145" t="s">
        <v>415</v>
      </c>
      <c r="E68" s="146"/>
      <c r="F68" s="146"/>
      <c r="G68" s="146"/>
      <c r="H68" s="146"/>
      <c r="I68" s="147"/>
      <c r="J68" s="148">
        <f>J114</f>
        <v>0</v>
      </c>
      <c r="L68" s="144"/>
    </row>
    <row r="69" s="9" customFormat="1" ht="19.92" customHeight="1">
      <c r="B69" s="144"/>
      <c r="D69" s="145" t="s">
        <v>416</v>
      </c>
      <c r="E69" s="146"/>
      <c r="F69" s="146"/>
      <c r="G69" s="146"/>
      <c r="H69" s="146"/>
      <c r="I69" s="147"/>
      <c r="J69" s="148">
        <f>J117</f>
        <v>0</v>
      </c>
      <c r="L69" s="144"/>
    </row>
    <row r="70" s="1" customFormat="1" ht="21.84" customHeight="1">
      <c r="B70" s="34"/>
      <c r="I70" s="117"/>
      <c r="L70" s="34"/>
    </row>
    <row r="71" s="1" customFormat="1" ht="6.96" customHeight="1">
      <c r="B71" s="49"/>
      <c r="C71" s="50"/>
      <c r="D71" s="50"/>
      <c r="E71" s="50"/>
      <c r="F71" s="50"/>
      <c r="G71" s="50"/>
      <c r="H71" s="50"/>
      <c r="I71" s="133"/>
      <c r="J71" s="50"/>
      <c r="K71" s="50"/>
      <c r="L71" s="34"/>
    </row>
    <row r="75" s="1" customFormat="1" ht="6.96" customHeight="1">
      <c r="B75" s="51"/>
      <c r="C75" s="52"/>
      <c r="D75" s="52"/>
      <c r="E75" s="52"/>
      <c r="F75" s="52"/>
      <c r="G75" s="52"/>
      <c r="H75" s="52"/>
      <c r="I75" s="134"/>
      <c r="J75" s="52"/>
      <c r="K75" s="52"/>
      <c r="L75" s="34"/>
    </row>
    <row r="76" s="1" customFormat="1" ht="24.96" customHeight="1">
      <c r="B76" s="34"/>
      <c r="C76" s="20" t="s">
        <v>107</v>
      </c>
      <c r="I76" s="117"/>
      <c r="L76" s="34"/>
    </row>
    <row r="77" s="1" customFormat="1" ht="6.96" customHeight="1">
      <c r="B77" s="34"/>
      <c r="I77" s="117"/>
      <c r="L77" s="34"/>
    </row>
    <row r="78" s="1" customFormat="1" ht="12" customHeight="1">
      <c r="B78" s="34"/>
      <c r="C78" s="28" t="s">
        <v>17</v>
      </c>
      <c r="I78" s="117"/>
      <c r="L78" s="34"/>
    </row>
    <row r="79" s="1" customFormat="1" ht="14.4" customHeight="1">
      <c r="B79" s="34"/>
      <c r="E79" s="116" t="str">
        <f>E7</f>
        <v>III/00516, III/00512 a III/0057 Jinočany, oprava silnic</v>
      </c>
      <c r="F79" s="28"/>
      <c r="G79" s="28"/>
      <c r="H79" s="28"/>
      <c r="I79" s="117"/>
      <c r="L79" s="34"/>
    </row>
    <row r="80" ht="12" customHeight="1">
      <c r="B80" s="19"/>
      <c r="C80" s="28" t="s">
        <v>94</v>
      </c>
      <c r="L80" s="19"/>
    </row>
    <row r="81" s="1" customFormat="1" ht="14.4" customHeight="1">
      <c r="B81" s="34"/>
      <c r="E81" s="116" t="s">
        <v>95</v>
      </c>
      <c r="F81" s="1"/>
      <c r="G81" s="1"/>
      <c r="H81" s="1"/>
      <c r="I81" s="117"/>
      <c r="L81" s="34"/>
    </row>
    <row r="82" s="1" customFormat="1" ht="12" customHeight="1">
      <c r="B82" s="34"/>
      <c r="C82" s="28" t="s">
        <v>410</v>
      </c>
      <c r="I82" s="117"/>
      <c r="L82" s="34"/>
    </row>
    <row r="83" s="1" customFormat="1" ht="14.4" customHeight="1">
      <c r="B83" s="34"/>
      <c r="E83" s="55" t="str">
        <f>E11</f>
        <v>VRN - Vedlejší rozpočtové náklady</v>
      </c>
      <c r="F83" s="1"/>
      <c r="G83" s="1"/>
      <c r="H83" s="1"/>
      <c r="I83" s="117"/>
      <c r="L83" s="34"/>
    </row>
    <row r="84" s="1" customFormat="1" ht="6.96" customHeight="1">
      <c r="B84" s="34"/>
      <c r="I84" s="117"/>
      <c r="L84" s="34"/>
    </row>
    <row r="85" s="1" customFormat="1" ht="12" customHeight="1">
      <c r="B85" s="34"/>
      <c r="C85" s="28" t="s">
        <v>21</v>
      </c>
      <c r="F85" s="16" t="str">
        <f>F14</f>
        <v>Jinočany</v>
      </c>
      <c r="I85" s="118" t="s">
        <v>23</v>
      </c>
      <c r="J85" s="57" t="str">
        <f>IF(J14="","",J14)</f>
        <v>12. 11. 2018</v>
      </c>
      <c r="L85" s="34"/>
    </row>
    <row r="86" s="1" customFormat="1" ht="6.96" customHeight="1">
      <c r="B86" s="34"/>
      <c r="I86" s="117"/>
      <c r="L86" s="34"/>
    </row>
    <row r="87" s="1" customFormat="1" ht="12.6" customHeight="1">
      <c r="B87" s="34"/>
      <c r="C87" s="28" t="s">
        <v>25</v>
      </c>
      <c r="F87" s="16" t="str">
        <f>E17</f>
        <v>KSÚS Středočeského kraje, p.o.</v>
      </c>
      <c r="I87" s="118" t="s">
        <v>33</v>
      </c>
      <c r="J87" s="32" t="str">
        <f>E23</f>
        <v>FORVIA CZ, s.r.o.</v>
      </c>
      <c r="L87" s="34"/>
    </row>
    <row r="88" s="1" customFormat="1" ht="12.6" customHeight="1">
      <c r="B88" s="34"/>
      <c r="C88" s="28" t="s">
        <v>31</v>
      </c>
      <c r="F88" s="16" t="str">
        <f>IF(E20="","",E20)</f>
        <v>Vyplň údaj</v>
      </c>
      <c r="I88" s="118" t="s">
        <v>38</v>
      </c>
      <c r="J88" s="32" t="str">
        <f>E26</f>
        <v>Jitka Heřmanová</v>
      </c>
      <c r="L88" s="34"/>
    </row>
    <row r="89" s="1" customFormat="1" ht="10.32" customHeight="1">
      <c r="B89" s="34"/>
      <c r="I89" s="117"/>
      <c r="L89" s="34"/>
    </row>
    <row r="90" s="10" customFormat="1" ht="29.28" customHeight="1">
      <c r="B90" s="149"/>
      <c r="C90" s="150" t="s">
        <v>108</v>
      </c>
      <c r="D90" s="151" t="s">
        <v>62</v>
      </c>
      <c r="E90" s="151" t="s">
        <v>58</v>
      </c>
      <c r="F90" s="151" t="s">
        <v>59</v>
      </c>
      <c r="G90" s="151" t="s">
        <v>109</v>
      </c>
      <c r="H90" s="151" t="s">
        <v>110</v>
      </c>
      <c r="I90" s="152" t="s">
        <v>111</v>
      </c>
      <c r="J90" s="151" t="s">
        <v>98</v>
      </c>
      <c r="K90" s="153" t="s">
        <v>112</v>
      </c>
      <c r="L90" s="149"/>
      <c r="M90" s="72" t="s">
        <v>3</v>
      </c>
      <c r="N90" s="73" t="s">
        <v>47</v>
      </c>
      <c r="O90" s="73" t="s">
        <v>113</v>
      </c>
      <c r="P90" s="73" t="s">
        <v>114</v>
      </c>
      <c r="Q90" s="73" t="s">
        <v>115</v>
      </c>
      <c r="R90" s="73" t="s">
        <v>116</v>
      </c>
      <c r="S90" s="73" t="s">
        <v>117</v>
      </c>
      <c r="T90" s="74" t="s">
        <v>118</v>
      </c>
    </row>
    <row r="91" s="1" customFormat="1" ht="22.8" customHeight="1">
      <c r="B91" s="34"/>
      <c r="C91" s="77" t="s">
        <v>119</v>
      </c>
      <c r="I91" s="117"/>
      <c r="J91" s="154">
        <f>BK91</f>
        <v>0</v>
      </c>
      <c r="L91" s="34"/>
      <c r="M91" s="75"/>
      <c r="N91" s="60"/>
      <c r="O91" s="60"/>
      <c r="P91" s="155">
        <f>P92</f>
        <v>0</v>
      </c>
      <c r="Q91" s="60"/>
      <c r="R91" s="155">
        <f>R92</f>
        <v>0</v>
      </c>
      <c r="S91" s="60"/>
      <c r="T91" s="156">
        <f>T92</f>
        <v>0</v>
      </c>
      <c r="AT91" s="16" t="s">
        <v>76</v>
      </c>
      <c r="AU91" s="16" t="s">
        <v>99</v>
      </c>
      <c r="BK91" s="157">
        <f>BK92</f>
        <v>0</v>
      </c>
    </row>
    <row r="92" s="11" customFormat="1" ht="25.92" customHeight="1">
      <c r="B92" s="158"/>
      <c r="D92" s="159" t="s">
        <v>76</v>
      </c>
      <c r="E92" s="160" t="s">
        <v>90</v>
      </c>
      <c r="F92" s="160" t="s">
        <v>91</v>
      </c>
      <c r="I92" s="161"/>
      <c r="J92" s="162">
        <f>BK92</f>
        <v>0</v>
      </c>
      <c r="L92" s="158"/>
      <c r="M92" s="163"/>
      <c r="N92" s="164"/>
      <c r="O92" s="164"/>
      <c r="P92" s="165">
        <f>P93+P104+P109+P114+P117</f>
        <v>0</v>
      </c>
      <c r="Q92" s="164"/>
      <c r="R92" s="165">
        <f>R93+R104+R109+R114+R117</f>
        <v>0</v>
      </c>
      <c r="S92" s="164"/>
      <c r="T92" s="166">
        <f>T93+T104+T109+T114+T117</f>
        <v>0</v>
      </c>
      <c r="AR92" s="159" t="s">
        <v>152</v>
      </c>
      <c r="AT92" s="167" t="s">
        <v>76</v>
      </c>
      <c r="AU92" s="167" t="s">
        <v>77</v>
      </c>
      <c r="AY92" s="159" t="s">
        <v>122</v>
      </c>
      <c r="BK92" s="168">
        <f>BK93+BK104+BK109+BK114+BK117</f>
        <v>0</v>
      </c>
    </row>
    <row r="93" s="11" customFormat="1" ht="22.8" customHeight="1">
      <c r="B93" s="158"/>
      <c r="D93" s="159" t="s">
        <v>76</v>
      </c>
      <c r="E93" s="169" t="s">
        <v>417</v>
      </c>
      <c r="F93" s="169" t="s">
        <v>418</v>
      </c>
      <c r="I93" s="161"/>
      <c r="J93" s="170">
        <f>BK93</f>
        <v>0</v>
      </c>
      <c r="L93" s="158"/>
      <c r="M93" s="163"/>
      <c r="N93" s="164"/>
      <c r="O93" s="164"/>
      <c r="P93" s="165">
        <f>SUM(P94:P103)</f>
        <v>0</v>
      </c>
      <c r="Q93" s="164"/>
      <c r="R93" s="165">
        <f>SUM(R94:R103)</f>
        <v>0</v>
      </c>
      <c r="S93" s="164"/>
      <c r="T93" s="166">
        <f>SUM(T94:T103)</f>
        <v>0</v>
      </c>
      <c r="AR93" s="159" t="s">
        <v>152</v>
      </c>
      <c r="AT93" s="167" t="s">
        <v>76</v>
      </c>
      <c r="AU93" s="167" t="s">
        <v>84</v>
      </c>
      <c r="AY93" s="159" t="s">
        <v>122</v>
      </c>
      <c r="BK93" s="168">
        <f>SUM(BK94:BK103)</f>
        <v>0</v>
      </c>
    </row>
    <row r="94" s="1" customFormat="1" ht="20.4" customHeight="1">
      <c r="B94" s="171"/>
      <c r="C94" s="172" t="s">
        <v>84</v>
      </c>
      <c r="D94" s="172" t="s">
        <v>124</v>
      </c>
      <c r="E94" s="173" t="s">
        <v>419</v>
      </c>
      <c r="F94" s="174" t="s">
        <v>420</v>
      </c>
      <c r="G94" s="175" t="s">
        <v>421</v>
      </c>
      <c r="H94" s="176">
        <v>1</v>
      </c>
      <c r="I94" s="177"/>
      <c r="J94" s="178">
        <f>ROUND(I94*H94,2)</f>
        <v>0</v>
      </c>
      <c r="K94" s="174" t="s">
        <v>128</v>
      </c>
      <c r="L94" s="34"/>
      <c r="M94" s="179" t="s">
        <v>3</v>
      </c>
      <c r="N94" s="180" t="s">
        <v>48</v>
      </c>
      <c r="O94" s="64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AR94" s="16" t="s">
        <v>422</v>
      </c>
      <c r="AT94" s="16" t="s">
        <v>124</v>
      </c>
      <c r="AU94" s="16" t="s">
        <v>86</v>
      </c>
      <c r="AY94" s="16" t="s">
        <v>122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16" t="s">
        <v>84</v>
      </c>
      <c r="BK94" s="183">
        <f>ROUND(I94*H94,2)</f>
        <v>0</v>
      </c>
      <c r="BL94" s="16" t="s">
        <v>422</v>
      </c>
      <c r="BM94" s="16" t="s">
        <v>423</v>
      </c>
    </row>
    <row r="95" s="1" customFormat="1">
      <c r="B95" s="34"/>
      <c r="D95" s="184" t="s">
        <v>131</v>
      </c>
      <c r="F95" s="185" t="s">
        <v>420</v>
      </c>
      <c r="I95" s="117"/>
      <c r="L95" s="34"/>
      <c r="M95" s="186"/>
      <c r="N95" s="64"/>
      <c r="O95" s="64"/>
      <c r="P95" s="64"/>
      <c r="Q95" s="64"/>
      <c r="R95" s="64"/>
      <c r="S95" s="64"/>
      <c r="T95" s="65"/>
      <c r="AT95" s="16" t="s">
        <v>131</v>
      </c>
      <c r="AU95" s="16" t="s">
        <v>86</v>
      </c>
    </row>
    <row r="96" s="1" customFormat="1" ht="20.4" customHeight="1">
      <c r="B96" s="171"/>
      <c r="C96" s="172" t="s">
        <v>86</v>
      </c>
      <c r="D96" s="172" t="s">
        <v>124</v>
      </c>
      <c r="E96" s="173" t="s">
        <v>424</v>
      </c>
      <c r="F96" s="174" t="s">
        <v>425</v>
      </c>
      <c r="G96" s="175" t="s">
        <v>421</v>
      </c>
      <c r="H96" s="176">
        <v>1</v>
      </c>
      <c r="I96" s="177"/>
      <c r="J96" s="178">
        <f>ROUND(I96*H96,2)</f>
        <v>0</v>
      </c>
      <c r="K96" s="174" t="s">
        <v>128</v>
      </c>
      <c r="L96" s="34"/>
      <c r="M96" s="179" t="s">
        <v>3</v>
      </c>
      <c r="N96" s="180" t="s">
        <v>48</v>
      </c>
      <c r="O96" s="64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AR96" s="16" t="s">
        <v>422</v>
      </c>
      <c r="AT96" s="16" t="s">
        <v>124</v>
      </c>
      <c r="AU96" s="16" t="s">
        <v>86</v>
      </c>
      <c r="AY96" s="16" t="s">
        <v>122</v>
      </c>
      <c r="BE96" s="183">
        <f>IF(N96="základní",J96,0)</f>
        <v>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16" t="s">
        <v>84</v>
      </c>
      <c r="BK96" s="183">
        <f>ROUND(I96*H96,2)</f>
        <v>0</v>
      </c>
      <c r="BL96" s="16" t="s">
        <v>422</v>
      </c>
      <c r="BM96" s="16" t="s">
        <v>426</v>
      </c>
    </row>
    <row r="97" s="1" customFormat="1">
      <c r="B97" s="34"/>
      <c r="D97" s="184" t="s">
        <v>131</v>
      </c>
      <c r="F97" s="185" t="s">
        <v>425</v>
      </c>
      <c r="I97" s="117"/>
      <c r="L97" s="34"/>
      <c r="M97" s="186"/>
      <c r="N97" s="64"/>
      <c r="O97" s="64"/>
      <c r="P97" s="64"/>
      <c r="Q97" s="64"/>
      <c r="R97" s="64"/>
      <c r="S97" s="64"/>
      <c r="T97" s="65"/>
      <c r="AT97" s="16" t="s">
        <v>131</v>
      </c>
      <c r="AU97" s="16" t="s">
        <v>86</v>
      </c>
    </row>
    <row r="98" s="1" customFormat="1" ht="20.4" customHeight="1">
      <c r="B98" s="171"/>
      <c r="C98" s="172" t="s">
        <v>143</v>
      </c>
      <c r="D98" s="172" t="s">
        <v>124</v>
      </c>
      <c r="E98" s="173" t="s">
        <v>427</v>
      </c>
      <c r="F98" s="174" t="s">
        <v>428</v>
      </c>
      <c r="G98" s="175" t="s">
        <v>421</v>
      </c>
      <c r="H98" s="176">
        <v>1</v>
      </c>
      <c r="I98" s="177"/>
      <c r="J98" s="178">
        <f>ROUND(I98*H98,2)</f>
        <v>0</v>
      </c>
      <c r="K98" s="174" t="s">
        <v>128</v>
      </c>
      <c r="L98" s="34"/>
      <c r="M98" s="179" t="s">
        <v>3</v>
      </c>
      <c r="N98" s="180" t="s">
        <v>48</v>
      </c>
      <c r="O98" s="64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AR98" s="16" t="s">
        <v>422</v>
      </c>
      <c r="AT98" s="16" t="s">
        <v>124</v>
      </c>
      <c r="AU98" s="16" t="s">
        <v>86</v>
      </c>
      <c r="AY98" s="16" t="s">
        <v>122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6" t="s">
        <v>84</v>
      </c>
      <c r="BK98" s="183">
        <f>ROUND(I98*H98,2)</f>
        <v>0</v>
      </c>
      <c r="BL98" s="16" t="s">
        <v>422</v>
      </c>
      <c r="BM98" s="16" t="s">
        <v>429</v>
      </c>
    </row>
    <row r="99" s="1" customFormat="1">
      <c r="B99" s="34"/>
      <c r="D99" s="184" t="s">
        <v>131</v>
      </c>
      <c r="F99" s="185" t="s">
        <v>428</v>
      </c>
      <c r="I99" s="117"/>
      <c r="L99" s="34"/>
      <c r="M99" s="186"/>
      <c r="N99" s="64"/>
      <c r="O99" s="64"/>
      <c r="P99" s="64"/>
      <c r="Q99" s="64"/>
      <c r="R99" s="64"/>
      <c r="S99" s="64"/>
      <c r="T99" s="65"/>
      <c r="AT99" s="16" t="s">
        <v>131</v>
      </c>
      <c r="AU99" s="16" t="s">
        <v>86</v>
      </c>
    </row>
    <row r="100" s="1" customFormat="1" ht="20.4" customHeight="1">
      <c r="B100" s="171"/>
      <c r="C100" s="172" t="s">
        <v>129</v>
      </c>
      <c r="D100" s="172" t="s">
        <v>124</v>
      </c>
      <c r="E100" s="173" t="s">
        <v>430</v>
      </c>
      <c r="F100" s="174" t="s">
        <v>431</v>
      </c>
      <c r="G100" s="175" t="s">
        <v>421</v>
      </c>
      <c r="H100" s="176">
        <v>1</v>
      </c>
      <c r="I100" s="177"/>
      <c r="J100" s="178">
        <f>ROUND(I100*H100,2)</f>
        <v>0</v>
      </c>
      <c r="K100" s="174" t="s">
        <v>128</v>
      </c>
      <c r="L100" s="34"/>
      <c r="M100" s="179" t="s">
        <v>3</v>
      </c>
      <c r="N100" s="180" t="s">
        <v>48</v>
      </c>
      <c r="O100" s="64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AR100" s="16" t="s">
        <v>422</v>
      </c>
      <c r="AT100" s="16" t="s">
        <v>124</v>
      </c>
      <c r="AU100" s="16" t="s">
        <v>86</v>
      </c>
      <c r="AY100" s="16" t="s">
        <v>122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16" t="s">
        <v>84</v>
      </c>
      <c r="BK100" s="183">
        <f>ROUND(I100*H100,2)</f>
        <v>0</v>
      </c>
      <c r="BL100" s="16" t="s">
        <v>422</v>
      </c>
      <c r="BM100" s="16" t="s">
        <v>432</v>
      </c>
    </row>
    <row r="101" s="1" customFormat="1">
      <c r="B101" s="34"/>
      <c r="D101" s="184" t="s">
        <v>131</v>
      </c>
      <c r="F101" s="185" t="s">
        <v>431</v>
      </c>
      <c r="I101" s="117"/>
      <c r="L101" s="34"/>
      <c r="M101" s="186"/>
      <c r="N101" s="64"/>
      <c r="O101" s="64"/>
      <c r="P101" s="64"/>
      <c r="Q101" s="64"/>
      <c r="R101" s="64"/>
      <c r="S101" s="64"/>
      <c r="T101" s="65"/>
      <c r="AT101" s="16" t="s">
        <v>131</v>
      </c>
      <c r="AU101" s="16" t="s">
        <v>86</v>
      </c>
    </row>
    <row r="102" s="1" customFormat="1" ht="20.4" customHeight="1">
      <c r="B102" s="171"/>
      <c r="C102" s="172" t="s">
        <v>152</v>
      </c>
      <c r="D102" s="172" t="s">
        <v>124</v>
      </c>
      <c r="E102" s="173" t="s">
        <v>433</v>
      </c>
      <c r="F102" s="174" t="s">
        <v>434</v>
      </c>
      <c r="G102" s="175" t="s">
        <v>421</v>
      </c>
      <c r="H102" s="176">
        <v>1</v>
      </c>
      <c r="I102" s="177"/>
      <c r="J102" s="178">
        <f>ROUND(I102*H102,2)</f>
        <v>0</v>
      </c>
      <c r="K102" s="174" t="s">
        <v>128</v>
      </c>
      <c r="L102" s="34"/>
      <c r="M102" s="179" t="s">
        <v>3</v>
      </c>
      <c r="N102" s="180" t="s">
        <v>48</v>
      </c>
      <c r="O102" s="64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AR102" s="16" t="s">
        <v>422</v>
      </c>
      <c r="AT102" s="16" t="s">
        <v>124</v>
      </c>
      <c r="AU102" s="16" t="s">
        <v>86</v>
      </c>
      <c r="AY102" s="16" t="s">
        <v>122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6" t="s">
        <v>84</v>
      </c>
      <c r="BK102" s="183">
        <f>ROUND(I102*H102,2)</f>
        <v>0</v>
      </c>
      <c r="BL102" s="16" t="s">
        <v>422</v>
      </c>
      <c r="BM102" s="16" t="s">
        <v>435</v>
      </c>
    </row>
    <row r="103" s="1" customFormat="1">
      <c r="B103" s="34"/>
      <c r="D103" s="184" t="s">
        <v>131</v>
      </c>
      <c r="F103" s="185" t="s">
        <v>434</v>
      </c>
      <c r="I103" s="117"/>
      <c r="L103" s="34"/>
      <c r="M103" s="186"/>
      <c r="N103" s="64"/>
      <c r="O103" s="64"/>
      <c r="P103" s="64"/>
      <c r="Q103" s="64"/>
      <c r="R103" s="64"/>
      <c r="S103" s="64"/>
      <c r="T103" s="65"/>
      <c r="AT103" s="16" t="s">
        <v>131</v>
      </c>
      <c r="AU103" s="16" t="s">
        <v>86</v>
      </c>
    </row>
    <row r="104" s="11" customFormat="1" ht="22.8" customHeight="1">
      <c r="B104" s="158"/>
      <c r="D104" s="159" t="s">
        <v>76</v>
      </c>
      <c r="E104" s="169" t="s">
        <v>436</v>
      </c>
      <c r="F104" s="169" t="s">
        <v>437</v>
      </c>
      <c r="I104" s="161"/>
      <c r="J104" s="170">
        <f>BK104</f>
        <v>0</v>
      </c>
      <c r="L104" s="158"/>
      <c r="M104" s="163"/>
      <c r="N104" s="164"/>
      <c r="O104" s="164"/>
      <c r="P104" s="165">
        <f>SUM(P105:P108)</f>
        <v>0</v>
      </c>
      <c r="Q104" s="164"/>
      <c r="R104" s="165">
        <f>SUM(R105:R108)</f>
        <v>0</v>
      </c>
      <c r="S104" s="164"/>
      <c r="T104" s="166">
        <f>SUM(T105:T108)</f>
        <v>0</v>
      </c>
      <c r="AR104" s="159" t="s">
        <v>152</v>
      </c>
      <c r="AT104" s="167" t="s">
        <v>76</v>
      </c>
      <c r="AU104" s="167" t="s">
        <v>84</v>
      </c>
      <c r="AY104" s="159" t="s">
        <v>122</v>
      </c>
      <c r="BK104" s="168">
        <f>SUM(BK105:BK108)</f>
        <v>0</v>
      </c>
    </row>
    <row r="105" s="1" customFormat="1" ht="20.4" customHeight="1">
      <c r="B105" s="171"/>
      <c r="C105" s="172" t="s">
        <v>159</v>
      </c>
      <c r="D105" s="172" t="s">
        <v>124</v>
      </c>
      <c r="E105" s="173" t="s">
        <v>438</v>
      </c>
      <c r="F105" s="174" t="s">
        <v>437</v>
      </c>
      <c r="G105" s="175" t="s">
        <v>421</v>
      </c>
      <c r="H105" s="176">
        <v>1</v>
      </c>
      <c r="I105" s="177"/>
      <c r="J105" s="178">
        <f>ROUND(I105*H105,2)</f>
        <v>0</v>
      </c>
      <c r="K105" s="174" t="s">
        <v>128</v>
      </c>
      <c r="L105" s="34"/>
      <c r="M105" s="179" t="s">
        <v>3</v>
      </c>
      <c r="N105" s="180" t="s">
        <v>48</v>
      </c>
      <c r="O105" s="64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AR105" s="16" t="s">
        <v>422</v>
      </c>
      <c r="AT105" s="16" t="s">
        <v>124</v>
      </c>
      <c r="AU105" s="16" t="s">
        <v>86</v>
      </c>
      <c r="AY105" s="16" t="s">
        <v>122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6" t="s">
        <v>84</v>
      </c>
      <c r="BK105" s="183">
        <f>ROUND(I105*H105,2)</f>
        <v>0</v>
      </c>
      <c r="BL105" s="16" t="s">
        <v>422</v>
      </c>
      <c r="BM105" s="16" t="s">
        <v>439</v>
      </c>
    </row>
    <row r="106" s="1" customFormat="1">
      <c r="B106" s="34"/>
      <c r="D106" s="184" t="s">
        <v>131</v>
      </c>
      <c r="F106" s="185" t="s">
        <v>437</v>
      </c>
      <c r="I106" s="117"/>
      <c r="L106" s="34"/>
      <c r="M106" s="186"/>
      <c r="N106" s="64"/>
      <c r="O106" s="64"/>
      <c r="P106" s="64"/>
      <c r="Q106" s="64"/>
      <c r="R106" s="64"/>
      <c r="S106" s="64"/>
      <c r="T106" s="65"/>
      <c r="AT106" s="16" t="s">
        <v>131</v>
      </c>
      <c r="AU106" s="16" t="s">
        <v>86</v>
      </c>
    </row>
    <row r="107" s="1" customFormat="1" ht="20.4" customHeight="1">
      <c r="B107" s="171"/>
      <c r="C107" s="172" t="s">
        <v>166</v>
      </c>
      <c r="D107" s="172" t="s">
        <v>124</v>
      </c>
      <c r="E107" s="173" t="s">
        <v>440</v>
      </c>
      <c r="F107" s="174" t="s">
        <v>441</v>
      </c>
      <c r="G107" s="175" t="s">
        <v>421</v>
      </c>
      <c r="H107" s="176">
        <v>1</v>
      </c>
      <c r="I107" s="177"/>
      <c r="J107" s="178">
        <f>ROUND(I107*H107,2)</f>
        <v>0</v>
      </c>
      <c r="K107" s="174" t="s">
        <v>128</v>
      </c>
      <c r="L107" s="34"/>
      <c r="M107" s="179" t="s">
        <v>3</v>
      </c>
      <c r="N107" s="180" t="s">
        <v>48</v>
      </c>
      <c r="O107" s="64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AR107" s="16" t="s">
        <v>422</v>
      </c>
      <c r="AT107" s="16" t="s">
        <v>124</v>
      </c>
      <c r="AU107" s="16" t="s">
        <v>86</v>
      </c>
      <c r="AY107" s="16" t="s">
        <v>122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6" t="s">
        <v>84</v>
      </c>
      <c r="BK107" s="183">
        <f>ROUND(I107*H107,2)</f>
        <v>0</v>
      </c>
      <c r="BL107" s="16" t="s">
        <v>422</v>
      </c>
      <c r="BM107" s="16" t="s">
        <v>442</v>
      </c>
    </row>
    <row r="108" s="1" customFormat="1">
      <c r="B108" s="34"/>
      <c r="D108" s="184" t="s">
        <v>131</v>
      </c>
      <c r="F108" s="185" t="s">
        <v>441</v>
      </c>
      <c r="I108" s="117"/>
      <c r="L108" s="34"/>
      <c r="M108" s="186"/>
      <c r="N108" s="64"/>
      <c r="O108" s="64"/>
      <c r="P108" s="64"/>
      <c r="Q108" s="64"/>
      <c r="R108" s="64"/>
      <c r="S108" s="64"/>
      <c r="T108" s="65"/>
      <c r="AT108" s="16" t="s">
        <v>131</v>
      </c>
      <c r="AU108" s="16" t="s">
        <v>86</v>
      </c>
    </row>
    <row r="109" s="11" customFormat="1" ht="22.8" customHeight="1">
      <c r="B109" s="158"/>
      <c r="D109" s="159" t="s">
        <v>76</v>
      </c>
      <c r="E109" s="169" t="s">
        <v>443</v>
      </c>
      <c r="F109" s="169" t="s">
        <v>444</v>
      </c>
      <c r="I109" s="161"/>
      <c r="J109" s="170">
        <f>BK109</f>
        <v>0</v>
      </c>
      <c r="L109" s="158"/>
      <c r="M109" s="163"/>
      <c r="N109" s="164"/>
      <c r="O109" s="164"/>
      <c r="P109" s="165">
        <f>SUM(P110:P113)</f>
        <v>0</v>
      </c>
      <c r="Q109" s="164"/>
      <c r="R109" s="165">
        <f>SUM(R110:R113)</f>
        <v>0</v>
      </c>
      <c r="S109" s="164"/>
      <c r="T109" s="166">
        <f>SUM(T110:T113)</f>
        <v>0</v>
      </c>
      <c r="AR109" s="159" t="s">
        <v>152</v>
      </c>
      <c r="AT109" s="167" t="s">
        <v>76</v>
      </c>
      <c r="AU109" s="167" t="s">
        <v>84</v>
      </c>
      <c r="AY109" s="159" t="s">
        <v>122</v>
      </c>
      <c r="BK109" s="168">
        <f>SUM(BK110:BK113)</f>
        <v>0</v>
      </c>
    </row>
    <row r="110" s="1" customFormat="1" ht="20.4" customHeight="1">
      <c r="B110" s="171"/>
      <c r="C110" s="172" t="s">
        <v>171</v>
      </c>
      <c r="D110" s="172" t="s">
        <v>124</v>
      </c>
      <c r="E110" s="173" t="s">
        <v>445</v>
      </c>
      <c r="F110" s="174" t="s">
        <v>446</v>
      </c>
      <c r="G110" s="175" t="s">
        <v>421</v>
      </c>
      <c r="H110" s="176">
        <v>1</v>
      </c>
      <c r="I110" s="177"/>
      <c r="J110" s="178">
        <f>ROUND(I110*H110,2)</f>
        <v>0</v>
      </c>
      <c r="K110" s="174" t="s">
        <v>128</v>
      </c>
      <c r="L110" s="34"/>
      <c r="M110" s="179" t="s">
        <v>3</v>
      </c>
      <c r="N110" s="180" t="s">
        <v>48</v>
      </c>
      <c r="O110" s="64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AR110" s="16" t="s">
        <v>422</v>
      </c>
      <c r="AT110" s="16" t="s">
        <v>124</v>
      </c>
      <c r="AU110" s="16" t="s">
        <v>86</v>
      </c>
      <c r="AY110" s="16" t="s">
        <v>122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6" t="s">
        <v>84</v>
      </c>
      <c r="BK110" s="183">
        <f>ROUND(I110*H110,2)</f>
        <v>0</v>
      </c>
      <c r="BL110" s="16" t="s">
        <v>422</v>
      </c>
      <c r="BM110" s="16" t="s">
        <v>447</v>
      </c>
    </row>
    <row r="111" s="1" customFormat="1">
      <c r="B111" s="34"/>
      <c r="D111" s="184" t="s">
        <v>131</v>
      </c>
      <c r="F111" s="185" t="s">
        <v>446</v>
      </c>
      <c r="I111" s="117"/>
      <c r="L111" s="34"/>
      <c r="M111" s="186"/>
      <c r="N111" s="64"/>
      <c r="O111" s="64"/>
      <c r="P111" s="64"/>
      <c r="Q111" s="64"/>
      <c r="R111" s="64"/>
      <c r="S111" s="64"/>
      <c r="T111" s="65"/>
      <c r="AT111" s="16" t="s">
        <v>131</v>
      </c>
      <c r="AU111" s="16" t="s">
        <v>86</v>
      </c>
    </row>
    <row r="112" s="1" customFormat="1" ht="20.4" customHeight="1">
      <c r="B112" s="171"/>
      <c r="C112" s="172" t="s">
        <v>178</v>
      </c>
      <c r="D112" s="172" t="s">
        <v>124</v>
      </c>
      <c r="E112" s="173" t="s">
        <v>448</v>
      </c>
      <c r="F112" s="174" t="s">
        <v>449</v>
      </c>
      <c r="G112" s="175" t="s">
        <v>421</v>
      </c>
      <c r="H112" s="176">
        <v>1</v>
      </c>
      <c r="I112" s="177"/>
      <c r="J112" s="178">
        <f>ROUND(I112*H112,2)</f>
        <v>0</v>
      </c>
      <c r="K112" s="174" t="s">
        <v>128</v>
      </c>
      <c r="L112" s="34"/>
      <c r="M112" s="179" t="s">
        <v>3</v>
      </c>
      <c r="N112" s="180" t="s">
        <v>48</v>
      </c>
      <c r="O112" s="64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AR112" s="16" t="s">
        <v>422</v>
      </c>
      <c r="AT112" s="16" t="s">
        <v>124</v>
      </c>
      <c r="AU112" s="16" t="s">
        <v>86</v>
      </c>
      <c r="AY112" s="16" t="s">
        <v>122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6" t="s">
        <v>84</v>
      </c>
      <c r="BK112" s="183">
        <f>ROUND(I112*H112,2)</f>
        <v>0</v>
      </c>
      <c r="BL112" s="16" t="s">
        <v>422</v>
      </c>
      <c r="BM112" s="16" t="s">
        <v>450</v>
      </c>
    </row>
    <row r="113" s="1" customFormat="1">
      <c r="B113" s="34"/>
      <c r="D113" s="184" t="s">
        <v>131</v>
      </c>
      <c r="F113" s="185" t="s">
        <v>449</v>
      </c>
      <c r="I113" s="117"/>
      <c r="L113" s="34"/>
      <c r="M113" s="186"/>
      <c r="N113" s="64"/>
      <c r="O113" s="64"/>
      <c r="P113" s="64"/>
      <c r="Q113" s="64"/>
      <c r="R113" s="64"/>
      <c r="S113" s="64"/>
      <c r="T113" s="65"/>
      <c r="AT113" s="16" t="s">
        <v>131</v>
      </c>
      <c r="AU113" s="16" t="s">
        <v>86</v>
      </c>
    </row>
    <row r="114" s="11" customFormat="1" ht="22.8" customHeight="1">
      <c r="B114" s="158"/>
      <c r="D114" s="159" t="s">
        <v>76</v>
      </c>
      <c r="E114" s="169" t="s">
        <v>451</v>
      </c>
      <c r="F114" s="169" t="s">
        <v>452</v>
      </c>
      <c r="I114" s="161"/>
      <c r="J114" s="170">
        <f>BK114</f>
        <v>0</v>
      </c>
      <c r="L114" s="158"/>
      <c r="M114" s="163"/>
      <c r="N114" s="164"/>
      <c r="O114" s="164"/>
      <c r="P114" s="165">
        <f>SUM(P115:P116)</f>
        <v>0</v>
      </c>
      <c r="Q114" s="164"/>
      <c r="R114" s="165">
        <f>SUM(R115:R116)</f>
        <v>0</v>
      </c>
      <c r="S114" s="164"/>
      <c r="T114" s="166">
        <f>SUM(T115:T116)</f>
        <v>0</v>
      </c>
      <c r="AR114" s="159" t="s">
        <v>152</v>
      </c>
      <c r="AT114" s="167" t="s">
        <v>76</v>
      </c>
      <c r="AU114" s="167" t="s">
        <v>84</v>
      </c>
      <c r="AY114" s="159" t="s">
        <v>122</v>
      </c>
      <c r="BK114" s="168">
        <f>SUM(BK115:BK116)</f>
        <v>0</v>
      </c>
    </row>
    <row r="115" s="1" customFormat="1" ht="20.4" customHeight="1">
      <c r="B115" s="171"/>
      <c r="C115" s="172" t="s">
        <v>184</v>
      </c>
      <c r="D115" s="172" t="s">
        <v>124</v>
      </c>
      <c r="E115" s="173" t="s">
        <v>453</v>
      </c>
      <c r="F115" s="174" t="s">
        <v>452</v>
      </c>
      <c r="G115" s="175" t="s">
        <v>421</v>
      </c>
      <c r="H115" s="176">
        <v>1</v>
      </c>
      <c r="I115" s="177"/>
      <c r="J115" s="178">
        <f>ROUND(I115*H115,2)</f>
        <v>0</v>
      </c>
      <c r="K115" s="174" t="s">
        <v>128</v>
      </c>
      <c r="L115" s="34"/>
      <c r="M115" s="179" t="s">
        <v>3</v>
      </c>
      <c r="N115" s="180" t="s">
        <v>48</v>
      </c>
      <c r="O115" s="64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AR115" s="16" t="s">
        <v>422</v>
      </c>
      <c r="AT115" s="16" t="s">
        <v>124</v>
      </c>
      <c r="AU115" s="16" t="s">
        <v>86</v>
      </c>
      <c r="AY115" s="16" t="s">
        <v>122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6" t="s">
        <v>84</v>
      </c>
      <c r="BK115" s="183">
        <f>ROUND(I115*H115,2)</f>
        <v>0</v>
      </c>
      <c r="BL115" s="16" t="s">
        <v>422</v>
      </c>
      <c r="BM115" s="16" t="s">
        <v>454</v>
      </c>
    </row>
    <row r="116" s="1" customFormat="1">
      <c r="B116" s="34"/>
      <c r="D116" s="184" t="s">
        <v>131</v>
      </c>
      <c r="F116" s="185" t="s">
        <v>452</v>
      </c>
      <c r="I116" s="117"/>
      <c r="L116" s="34"/>
      <c r="M116" s="186"/>
      <c r="N116" s="64"/>
      <c r="O116" s="64"/>
      <c r="P116" s="64"/>
      <c r="Q116" s="64"/>
      <c r="R116" s="64"/>
      <c r="S116" s="64"/>
      <c r="T116" s="65"/>
      <c r="AT116" s="16" t="s">
        <v>131</v>
      </c>
      <c r="AU116" s="16" t="s">
        <v>86</v>
      </c>
    </row>
    <row r="117" s="11" customFormat="1" ht="22.8" customHeight="1">
      <c r="B117" s="158"/>
      <c r="D117" s="159" t="s">
        <v>76</v>
      </c>
      <c r="E117" s="169" t="s">
        <v>455</v>
      </c>
      <c r="F117" s="169" t="s">
        <v>456</v>
      </c>
      <c r="I117" s="161"/>
      <c r="J117" s="170">
        <f>BK117</f>
        <v>0</v>
      </c>
      <c r="L117" s="158"/>
      <c r="M117" s="163"/>
      <c r="N117" s="164"/>
      <c r="O117" s="164"/>
      <c r="P117" s="165">
        <f>SUM(P118:P119)</f>
        <v>0</v>
      </c>
      <c r="Q117" s="164"/>
      <c r="R117" s="165">
        <f>SUM(R118:R119)</f>
        <v>0</v>
      </c>
      <c r="S117" s="164"/>
      <c r="T117" s="166">
        <f>SUM(T118:T119)</f>
        <v>0</v>
      </c>
      <c r="AR117" s="159" t="s">
        <v>152</v>
      </c>
      <c r="AT117" s="167" t="s">
        <v>76</v>
      </c>
      <c r="AU117" s="167" t="s">
        <v>84</v>
      </c>
      <c r="AY117" s="159" t="s">
        <v>122</v>
      </c>
      <c r="BK117" s="168">
        <f>SUM(BK118:BK119)</f>
        <v>0</v>
      </c>
    </row>
    <row r="118" s="1" customFormat="1" ht="20.4" customHeight="1">
      <c r="B118" s="171"/>
      <c r="C118" s="172" t="s">
        <v>190</v>
      </c>
      <c r="D118" s="172" t="s">
        <v>124</v>
      </c>
      <c r="E118" s="173" t="s">
        <v>457</v>
      </c>
      <c r="F118" s="174" t="s">
        <v>456</v>
      </c>
      <c r="G118" s="175" t="s">
        <v>421</v>
      </c>
      <c r="H118" s="176">
        <v>1</v>
      </c>
      <c r="I118" s="177"/>
      <c r="J118" s="178">
        <f>ROUND(I118*H118,2)</f>
        <v>0</v>
      </c>
      <c r="K118" s="174" t="s">
        <v>128</v>
      </c>
      <c r="L118" s="34"/>
      <c r="M118" s="179" t="s">
        <v>3</v>
      </c>
      <c r="N118" s="180" t="s">
        <v>48</v>
      </c>
      <c r="O118" s="64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AR118" s="16" t="s">
        <v>422</v>
      </c>
      <c r="AT118" s="16" t="s">
        <v>124</v>
      </c>
      <c r="AU118" s="16" t="s">
        <v>86</v>
      </c>
      <c r="AY118" s="16" t="s">
        <v>122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6" t="s">
        <v>84</v>
      </c>
      <c r="BK118" s="183">
        <f>ROUND(I118*H118,2)</f>
        <v>0</v>
      </c>
      <c r="BL118" s="16" t="s">
        <v>422</v>
      </c>
      <c r="BM118" s="16" t="s">
        <v>458</v>
      </c>
    </row>
    <row r="119" s="1" customFormat="1">
      <c r="B119" s="34"/>
      <c r="D119" s="184" t="s">
        <v>131</v>
      </c>
      <c r="F119" s="185" t="s">
        <v>456</v>
      </c>
      <c r="I119" s="117"/>
      <c r="L119" s="34"/>
      <c r="M119" s="206"/>
      <c r="N119" s="207"/>
      <c r="O119" s="207"/>
      <c r="P119" s="207"/>
      <c r="Q119" s="207"/>
      <c r="R119" s="207"/>
      <c r="S119" s="207"/>
      <c r="T119" s="208"/>
      <c r="AT119" s="16" t="s">
        <v>131</v>
      </c>
      <c r="AU119" s="16" t="s">
        <v>86</v>
      </c>
    </row>
    <row r="120" s="1" customFormat="1" ht="6.96" customHeight="1">
      <c r="B120" s="49"/>
      <c r="C120" s="50"/>
      <c r="D120" s="50"/>
      <c r="E120" s="50"/>
      <c r="F120" s="50"/>
      <c r="G120" s="50"/>
      <c r="H120" s="50"/>
      <c r="I120" s="133"/>
      <c r="J120" s="50"/>
      <c r="K120" s="50"/>
      <c r="L120" s="34"/>
    </row>
  </sheetData>
  <autoFilter ref="C90:K11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29" style="209" customWidth="1"/>
    <col min="2" max="2" width="1.664063" style="209" customWidth="1"/>
    <col min="3" max="4" width="5" style="209" customWidth="1"/>
    <col min="5" max="5" width="11.71" style="209" customWidth="1"/>
    <col min="6" max="6" width="9.14" style="209" customWidth="1"/>
    <col min="7" max="7" width="5" style="209" customWidth="1"/>
    <col min="8" max="8" width="77.86" style="209" customWidth="1"/>
    <col min="9" max="10" width="20" style="209" customWidth="1"/>
    <col min="11" max="11" width="1.664063" style="209" customWidth="1"/>
  </cols>
  <sheetData>
    <row r="1" ht="37.5" customHeight="1"/>
    <row r="2" ht="7.5" customHeight="1">
      <c r="B2" s="210"/>
      <c r="C2" s="211"/>
      <c r="D2" s="211"/>
      <c r="E2" s="211"/>
      <c r="F2" s="211"/>
      <c r="G2" s="211"/>
      <c r="H2" s="211"/>
      <c r="I2" s="211"/>
      <c r="J2" s="211"/>
      <c r="K2" s="212"/>
    </row>
    <row r="3" s="13" customFormat="1" ht="45" customHeight="1">
      <c r="B3" s="213"/>
      <c r="C3" s="214" t="s">
        <v>459</v>
      </c>
      <c r="D3" s="214"/>
      <c r="E3" s="214"/>
      <c r="F3" s="214"/>
      <c r="G3" s="214"/>
      <c r="H3" s="214"/>
      <c r="I3" s="214"/>
      <c r="J3" s="214"/>
      <c r="K3" s="215"/>
    </row>
    <row r="4" ht="25.5" customHeight="1">
      <c r="B4" s="216"/>
      <c r="C4" s="217" t="s">
        <v>460</v>
      </c>
      <c r="D4" s="217"/>
      <c r="E4" s="217"/>
      <c r="F4" s="217"/>
      <c r="G4" s="217"/>
      <c r="H4" s="217"/>
      <c r="I4" s="217"/>
      <c r="J4" s="217"/>
      <c r="K4" s="218"/>
    </row>
    <row r="5" ht="5.25" customHeight="1">
      <c r="B5" s="216"/>
      <c r="C5" s="219"/>
      <c r="D5" s="219"/>
      <c r="E5" s="219"/>
      <c r="F5" s="219"/>
      <c r="G5" s="219"/>
      <c r="H5" s="219"/>
      <c r="I5" s="219"/>
      <c r="J5" s="219"/>
      <c r="K5" s="218"/>
    </row>
    <row r="6" ht="15" customHeight="1">
      <c r="B6" s="216"/>
      <c r="C6" s="220" t="s">
        <v>461</v>
      </c>
      <c r="D6" s="220"/>
      <c r="E6" s="220"/>
      <c r="F6" s="220"/>
      <c r="G6" s="220"/>
      <c r="H6" s="220"/>
      <c r="I6" s="220"/>
      <c r="J6" s="220"/>
      <c r="K6" s="218"/>
    </row>
    <row r="7" ht="15" customHeight="1">
      <c r="B7" s="221"/>
      <c r="C7" s="220" t="s">
        <v>462</v>
      </c>
      <c r="D7" s="220"/>
      <c r="E7" s="220"/>
      <c r="F7" s="220"/>
      <c r="G7" s="220"/>
      <c r="H7" s="220"/>
      <c r="I7" s="220"/>
      <c r="J7" s="220"/>
      <c r="K7" s="218"/>
    </row>
    <row r="8" ht="12.75" customHeight="1">
      <c r="B8" s="221"/>
      <c r="C8" s="220"/>
      <c r="D8" s="220"/>
      <c r="E8" s="220"/>
      <c r="F8" s="220"/>
      <c r="G8" s="220"/>
      <c r="H8" s="220"/>
      <c r="I8" s="220"/>
      <c r="J8" s="220"/>
      <c r="K8" s="218"/>
    </row>
    <row r="9" ht="15" customHeight="1">
      <c r="B9" s="221"/>
      <c r="C9" s="220" t="s">
        <v>463</v>
      </c>
      <c r="D9" s="220"/>
      <c r="E9" s="220"/>
      <c r="F9" s="220"/>
      <c r="G9" s="220"/>
      <c r="H9" s="220"/>
      <c r="I9" s="220"/>
      <c r="J9" s="220"/>
      <c r="K9" s="218"/>
    </row>
    <row r="10" ht="15" customHeight="1">
      <c r="B10" s="221"/>
      <c r="C10" s="220"/>
      <c r="D10" s="220" t="s">
        <v>464</v>
      </c>
      <c r="E10" s="220"/>
      <c r="F10" s="220"/>
      <c r="G10" s="220"/>
      <c r="H10" s="220"/>
      <c r="I10" s="220"/>
      <c r="J10" s="220"/>
      <c r="K10" s="218"/>
    </row>
    <row r="11" ht="15" customHeight="1">
      <c r="B11" s="221"/>
      <c r="C11" s="222"/>
      <c r="D11" s="220" t="s">
        <v>465</v>
      </c>
      <c r="E11" s="220"/>
      <c r="F11" s="220"/>
      <c r="G11" s="220"/>
      <c r="H11" s="220"/>
      <c r="I11" s="220"/>
      <c r="J11" s="220"/>
      <c r="K11" s="218"/>
    </row>
    <row r="12" ht="15" customHeight="1">
      <c r="B12" s="221"/>
      <c r="C12" s="222"/>
      <c r="D12" s="220"/>
      <c r="E12" s="220"/>
      <c r="F12" s="220"/>
      <c r="G12" s="220"/>
      <c r="H12" s="220"/>
      <c r="I12" s="220"/>
      <c r="J12" s="220"/>
      <c r="K12" s="218"/>
    </row>
    <row r="13" ht="15" customHeight="1">
      <c r="B13" s="221"/>
      <c r="C13" s="222"/>
      <c r="D13" s="223" t="s">
        <v>466</v>
      </c>
      <c r="E13" s="220"/>
      <c r="F13" s="220"/>
      <c r="G13" s="220"/>
      <c r="H13" s="220"/>
      <c r="I13" s="220"/>
      <c r="J13" s="220"/>
      <c r="K13" s="218"/>
    </row>
    <row r="14" ht="12.75" customHeight="1">
      <c r="B14" s="221"/>
      <c r="C14" s="222"/>
      <c r="D14" s="222"/>
      <c r="E14" s="222"/>
      <c r="F14" s="222"/>
      <c r="G14" s="222"/>
      <c r="H14" s="222"/>
      <c r="I14" s="222"/>
      <c r="J14" s="222"/>
      <c r="K14" s="218"/>
    </row>
    <row r="15" ht="15" customHeight="1">
      <c r="B15" s="221"/>
      <c r="C15" s="222"/>
      <c r="D15" s="220" t="s">
        <v>467</v>
      </c>
      <c r="E15" s="220"/>
      <c r="F15" s="220"/>
      <c r="G15" s="220"/>
      <c r="H15" s="220"/>
      <c r="I15" s="220"/>
      <c r="J15" s="220"/>
      <c r="K15" s="218"/>
    </row>
    <row r="16" ht="15" customHeight="1">
      <c r="B16" s="221"/>
      <c r="C16" s="222"/>
      <c r="D16" s="220" t="s">
        <v>468</v>
      </c>
      <c r="E16" s="220"/>
      <c r="F16" s="220"/>
      <c r="G16" s="220"/>
      <c r="H16" s="220"/>
      <c r="I16" s="220"/>
      <c r="J16" s="220"/>
      <c r="K16" s="218"/>
    </row>
    <row r="17" ht="15" customHeight="1">
      <c r="B17" s="221"/>
      <c r="C17" s="222"/>
      <c r="D17" s="220" t="s">
        <v>469</v>
      </c>
      <c r="E17" s="220"/>
      <c r="F17" s="220"/>
      <c r="G17" s="220"/>
      <c r="H17" s="220"/>
      <c r="I17" s="220"/>
      <c r="J17" s="220"/>
      <c r="K17" s="218"/>
    </row>
    <row r="18" ht="15" customHeight="1">
      <c r="B18" s="221"/>
      <c r="C18" s="222"/>
      <c r="D18" s="222"/>
      <c r="E18" s="224" t="s">
        <v>83</v>
      </c>
      <c r="F18" s="220" t="s">
        <v>470</v>
      </c>
      <c r="G18" s="220"/>
      <c r="H18" s="220"/>
      <c r="I18" s="220"/>
      <c r="J18" s="220"/>
      <c r="K18" s="218"/>
    </row>
    <row r="19" ht="15" customHeight="1">
      <c r="B19" s="221"/>
      <c r="C19" s="222"/>
      <c r="D19" s="222"/>
      <c r="E19" s="224" t="s">
        <v>471</v>
      </c>
      <c r="F19" s="220" t="s">
        <v>472</v>
      </c>
      <c r="G19" s="220"/>
      <c r="H19" s="220"/>
      <c r="I19" s="220"/>
      <c r="J19" s="220"/>
      <c r="K19" s="218"/>
    </row>
    <row r="20" ht="15" customHeight="1">
      <c r="B20" s="221"/>
      <c r="C20" s="222"/>
      <c r="D20" s="222"/>
      <c r="E20" s="224" t="s">
        <v>473</v>
      </c>
      <c r="F20" s="220" t="s">
        <v>474</v>
      </c>
      <c r="G20" s="220"/>
      <c r="H20" s="220"/>
      <c r="I20" s="220"/>
      <c r="J20" s="220"/>
      <c r="K20" s="218"/>
    </row>
    <row r="21" ht="15" customHeight="1">
      <c r="B21" s="221"/>
      <c r="C21" s="222"/>
      <c r="D21" s="222"/>
      <c r="E21" s="224" t="s">
        <v>475</v>
      </c>
      <c r="F21" s="220" t="s">
        <v>476</v>
      </c>
      <c r="G21" s="220"/>
      <c r="H21" s="220"/>
      <c r="I21" s="220"/>
      <c r="J21" s="220"/>
      <c r="K21" s="218"/>
    </row>
    <row r="22" ht="15" customHeight="1">
      <c r="B22" s="221"/>
      <c r="C22" s="222"/>
      <c r="D22" s="222"/>
      <c r="E22" s="224" t="s">
        <v>477</v>
      </c>
      <c r="F22" s="220" t="s">
        <v>478</v>
      </c>
      <c r="G22" s="220"/>
      <c r="H22" s="220"/>
      <c r="I22" s="220"/>
      <c r="J22" s="220"/>
      <c r="K22" s="218"/>
    </row>
    <row r="23" ht="15" customHeight="1">
      <c r="B23" s="221"/>
      <c r="C23" s="222"/>
      <c r="D23" s="222"/>
      <c r="E23" s="224" t="s">
        <v>88</v>
      </c>
      <c r="F23" s="220" t="s">
        <v>479</v>
      </c>
      <c r="G23" s="220"/>
      <c r="H23" s="220"/>
      <c r="I23" s="220"/>
      <c r="J23" s="220"/>
      <c r="K23" s="218"/>
    </row>
    <row r="24" ht="12.75" customHeight="1">
      <c r="B24" s="221"/>
      <c r="C24" s="222"/>
      <c r="D24" s="222"/>
      <c r="E24" s="222"/>
      <c r="F24" s="222"/>
      <c r="G24" s="222"/>
      <c r="H24" s="222"/>
      <c r="I24" s="222"/>
      <c r="J24" s="222"/>
      <c r="K24" s="218"/>
    </row>
    <row r="25" ht="15" customHeight="1">
      <c r="B25" s="221"/>
      <c r="C25" s="220" t="s">
        <v>480</v>
      </c>
      <c r="D25" s="220"/>
      <c r="E25" s="220"/>
      <c r="F25" s="220"/>
      <c r="G25" s="220"/>
      <c r="H25" s="220"/>
      <c r="I25" s="220"/>
      <c r="J25" s="220"/>
      <c r="K25" s="218"/>
    </row>
    <row r="26" ht="15" customHeight="1">
      <c r="B26" s="221"/>
      <c r="C26" s="220" t="s">
        <v>481</v>
      </c>
      <c r="D26" s="220"/>
      <c r="E26" s="220"/>
      <c r="F26" s="220"/>
      <c r="G26" s="220"/>
      <c r="H26" s="220"/>
      <c r="I26" s="220"/>
      <c r="J26" s="220"/>
      <c r="K26" s="218"/>
    </row>
    <row r="27" ht="15" customHeight="1">
      <c r="B27" s="221"/>
      <c r="C27" s="220"/>
      <c r="D27" s="220" t="s">
        <v>482</v>
      </c>
      <c r="E27" s="220"/>
      <c r="F27" s="220"/>
      <c r="G27" s="220"/>
      <c r="H27" s="220"/>
      <c r="I27" s="220"/>
      <c r="J27" s="220"/>
      <c r="K27" s="218"/>
    </row>
    <row r="28" ht="15" customHeight="1">
      <c r="B28" s="221"/>
      <c r="C28" s="222"/>
      <c r="D28" s="220" t="s">
        <v>483</v>
      </c>
      <c r="E28" s="220"/>
      <c r="F28" s="220"/>
      <c r="G28" s="220"/>
      <c r="H28" s="220"/>
      <c r="I28" s="220"/>
      <c r="J28" s="220"/>
      <c r="K28" s="218"/>
    </row>
    <row r="29" ht="12.75" customHeight="1">
      <c r="B29" s="221"/>
      <c r="C29" s="222"/>
      <c r="D29" s="222"/>
      <c r="E29" s="222"/>
      <c r="F29" s="222"/>
      <c r="G29" s="222"/>
      <c r="H29" s="222"/>
      <c r="I29" s="222"/>
      <c r="J29" s="222"/>
      <c r="K29" s="218"/>
    </row>
    <row r="30" ht="15" customHeight="1">
      <c r="B30" s="221"/>
      <c r="C30" s="222"/>
      <c r="D30" s="220" t="s">
        <v>484</v>
      </c>
      <c r="E30" s="220"/>
      <c r="F30" s="220"/>
      <c r="G30" s="220"/>
      <c r="H30" s="220"/>
      <c r="I30" s="220"/>
      <c r="J30" s="220"/>
      <c r="K30" s="218"/>
    </row>
    <row r="31" ht="15" customHeight="1">
      <c r="B31" s="221"/>
      <c r="C31" s="222"/>
      <c r="D31" s="220" t="s">
        <v>485</v>
      </c>
      <c r="E31" s="220"/>
      <c r="F31" s="220"/>
      <c r="G31" s="220"/>
      <c r="H31" s="220"/>
      <c r="I31" s="220"/>
      <c r="J31" s="220"/>
      <c r="K31" s="218"/>
    </row>
    <row r="32" ht="12.75" customHeight="1">
      <c r="B32" s="221"/>
      <c r="C32" s="222"/>
      <c r="D32" s="222"/>
      <c r="E32" s="222"/>
      <c r="F32" s="222"/>
      <c r="G32" s="222"/>
      <c r="H32" s="222"/>
      <c r="I32" s="222"/>
      <c r="J32" s="222"/>
      <c r="K32" s="218"/>
    </row>
    <row r="33" ht="15" customHeight="1">
      <c r="B33" s="221"/>
      <c r="C33" s="222"/>
      <c r="D33" s="220" t="s">
        <v>486</v>
      </c>
      <c r="E33" s="220"/>
      <c r="F33" s="220"/>
      <c r="G33" s="220"/>
      <c r="H33" s="220"/>
      <c r="I33" s="220"/>
      <c r="J33" s="220"/>
      <c r="K33" s="218"/>
    </row>
    <row r="34" ht="15" customHeight="1">
      <c r="B34" s="221"/>
      <c r="C34" s="222"/>
      <c r="D34" s="220" t="s">
        <v>487</v>
      </c>
      <c r="E34" s="220"/>
      <c r="F34" s="220"/>
      <c r="G34" s="220"/>
      <c r="H34" s="220"/>
      <c r="I34" s="220"/>
      <c r="J34" s="220"/>
      <c r="K34" s="218"/>
    </row>
    <row r="35" ht="15" customHeight="1">
      <c r="B35" s="221"/>
      <c r="C35" s="222"/>
      <c r="D35" s="220" t="s">
        <v>488</v>
      </c>
      <c r="E35" s="220"/>
      <c r="F35" s="220"/>
      <c r="G35" s="220"/>
      <c r="H35" s="220"/>
      <c r="I35" s="220"/>
      <c r="J35" s="220"/>
      <c r="K35" s="218"/>
    </row>
    <row r="36" ht="15" customHeight="1">
      <c r="B36" s="221"/>
      <c r="C36" s="222"/>
      <c r="D36" s="220"/>
      <c r="E36" s="223" t="s">
        <v>108</v>
      </c>
      <c r="F36" s="220"/>
      <c r="G36" s="220" t="s">
        <v>489</v>
      </c>
      <c r="H36" s="220"/>
      <c r="I36" s="220"/>
      <c r="J36" s="220"/>
      <c r="K36" s="218"/>
    </row>
    <row r="37" ht="30.75" customHeight="1">
      <c r="B37" s="221"/>
      <c r="C37" s="222"/>
      <c r="D37" s="220"/>
      <c r="E37" s="223" t="s">
        <v>490</v>
      </c>
      <c r="F37" s="220"/>
      <c r="G37" s="220" t="s">
        <v>491</v>
      </c>
      <c r="H37" s="220"/>
      <c r="I37" s="220"/>
      <c r="J37" s="220"/>
      <c r="K37" s="218"/>
    </row>
    <row r="38" ht="15" customHeight="1">
      <c r="B38" s="221"/>
      <c r="C38" s="222"/>
      <c r="D38" s="220"/>
      <c r="E38" s="223" t="s">
        <v>58</v>
      </c>
      <c r="F38" s="220"/>
      <c r="G38" s="220" t="s">
        <v>492</v>
      </c>
      <c r="H38" s="220"/>
      <c r="I38" s="220"/>
      <c r="J38" s="220"/>
      <c r="K38" s="218"/>
    </row>
    <row r="39" ht="15" customHeight="1">
      <c r="B39" s="221"/>
      <c r="C39" s="222"/>
      <c r="D39" s="220"/>
      <c r="E39" s="223" t="s">
        <v>59</v>
      </c>
      <c r="F39" s="220"/>
      <c r="G39" s="220" t="s">
        <v>493</v>
      </c>
      <c r="H39" s="220"/>
      <c r="I39" s="220"/>
      <c r="J39" s="220"/>
      <c r="K39" s="218"/>
    </row>
    <row r="40" ht="15" customHeight="1">
      <c r="B40" s="221"/>
      <c r="C40" s="222"/>
      <c r="D40" s="220"/>
      <c r="E40" s="223" t="s">
        <v>109</v>
      </c>
      <c r="F40" s="220"/>
      <c r="G40" s="220" t="s">
        <v>494</v>
      </c>
      <c r="H40" s="220"/>
      <c r="I40" s="220"/>
      <c r="J40" s="220"/>
      <c r="K40" s="218"/>
    </row>
    <row r="41" ht="15" customHeight="1">
      <c r="B41" s="221"/>
      <c r="C41" s="222"/>
      <c r="D41" s="220"/>
      <c r="E41" s="223" t="s">
        <v>110</v>
      </c>
      <c r="F41" s="220"/>
      <c r="G41" s="220" t="s">
        <v>495</v>
      </c>
      <c r="H41" s="220"/>
      <c r="I41" s="220"/>
      <c r="J41" s="220"/>
      <c r="K41" s="218"/>
    </row>
    <row r="42" ht="15" customHeight="1">
      <c r="B42" s="221"/>
      <c r="C42" s="222"/>
      <c r="D42" s="220"/>
      <c r="E42" s="223" t="s">
        <v>496</v>
      </c>
      <c r="F42" s="220"/>
      <c r="G42" s="220" t="s">
        <v>497</v>
      </c>
      <c r="H42" s="220"/>
      <c r="I42" s="220"/>
      <c r="J42" s="220"/>
      <c r="K42" s="218"/>
    </row>
    <row r="43" ht="15" customHeight="1">
      <c r="B43" s="221"/>
      <c r="C43" s="222"/>
      <c r="D43" s="220"/>
      <c r="E43" s="223"/>
      <c r="F43" s="220"/>
      <c r="G43" s="220" t="s">
        <v>498</v>
      </c>
      <c r="H43" s="220"/>
      <c r="I43" s="220"/>
      <c r="J43" s="220"/>
      <c r="K43" s="218"/>
    </row>
    <row r="44" ht="15" customHeight="1">
      <c r="B44" s="221"/>
      <c r="C44" s="222"/>
      <c r="D44" s="220"/>
      <c r="E44" s="223" t="s">
        <v>499</v>
      </c>
      <c r="F44" s="220"/>
      <c r="G44" s="220" t="s">
        <v>500</v>
      </c>
      <c r="H44" s="220"/>
      <c r="I44" s="220"/>
      <c r="J44" s="220"/>
      <c r="K44" s="218"/>
    </row>
    <row r="45" ht="15" customHeight="1">
      <c r="B45" s="221"/>
      <c r="C45" s="222"/>
      <c r="D45" s="220"/>
      <c r="E45" s="223" t="s">
        <v>112</v>
      </c>
      <c r="F45" s="220"/>
      <c r="G45" s="220" t="s">
        <v>501</v>
      </c>
      <c r="H45" s="220"/>
      <c r="I45" s="220"/>
      <c r="J45" s="220"/>
      <c r="K45" s="218"/>
    </row>
    <row r="46" ht="12.75" customHeight="1">
      <c r="B46" s="221"/>
      <c r="C46" s="222"/>
      <c r="D46" s="220"/>
      <c r="E46" s="220"/>
      <c r="F46" s="220"/>
      <c r="G46" s="220"/>
      <c r="H46" s="220"/>
      <c r="I46" s="220"/>
      <c r="J46" s="220"/>
      <c r="K46" s="218"/>
    </row>
    <row r="47" ht="15" customHeight="1">
      <c r="B47" s="221"/>
      <c r="C47" s="222"/>
      <c r="D47" s="220" t="s">
        <v>502</v>
      </c>
      <c r="E47" s="220"/>
      <c r="F47" s="220"/>
      <c r="G47" s="220"/>
      <c r="H47" s="220"/>
      <c r="I47" s="220"/>
      <c r="J47" s="220"/>
      <c r="K47" s="218"/>
    </row>
    <row r="48" ht="15" customHeight="1">
      <c r="B48" s="221"/>
      <c r="C48" s="222"/>
      <c r="D48" s="222"/>
      <c r="E48" s="220" t="s">
        <v>503</v>
      </c>
      <c r="F48" s="220"/>
      <c r="G48" s="220"/>
      <c r="H48" s="220"/>
      <c r="I48" s="220"/>
      <c r="J48" s="220"/>
      <c r="K48" s="218"/>
    </row>
    <row r="49" ht="15" customHeight="1">
      <c r="B49" s="221"/>
      <c r="C49" s="222"/>
      <c r="D49" s="222"/>
      <c r="E49" s="220" t="s">
        <v>504</v>
      </c>
      <c r="F49" s="220"/>
      <c r="G49" s="220"/>
      <c r="H49" s="220"/>
      <c r="I49" s="220"/>
      <c r="J49" s="220"/>
      <c r="K49" s="218"/>
    </row>
    <row r="50" ht="15" customHeight="1">
      <c r="B50" s="221"/>
      <c r="C50" s="222"/>
      <c r="D50" s="222"/>
      <c r="E50" s="220" t="s">
        <v>505</v>
      </c>
      <c r="F50" s="220"/>
      <c r="G50" s="220"/>
      <c r="H50" s="220"/>
      <c r="I50" s="220"/>
      <c r="J50" s="220"/>
      <c r="K50" s="218"/>
    </row>
    <row r="51" ht="15" customHeight="1">
      <c r="B51" s="221"/>
      <c r="C51" s="222"/>
      <c r="D51" s="220" t="s">
        <v>506</v>
      </c>
      <c r="E51" s="220"/>
      <c r="F51" s="220"/>
      <c r="G51" s="220"/>
      <c r="H51" s="220"/>
      <c r="I51" s="220"/>
      <c r="J51" s="220"/>
      <c r="K51" s="218"/>
    </row>
    <row r="52" ht="25.5" customHeight="1">
      <c r="B52" s="216"/>
      <c r="C52" s="217" t="s">
        <v>507</v>
      </c>
      <c r="D52" s="217"/>
      <c r="E52" s="217"/>
      <c r="F52" s="217"/>
      <c r="G52" s="217"/>
      <c r="H52" s="217"/>
      <c r="I52" s="217"/>
      <c r="J52" s="217"/>
      <c r="K52" s="218"/>
    </row>
    <row r="53" ht="5.25" customHeight="1">
      <c r="B53" s="216"/>
      <c r="C53" s="219"/>
      <c r="D53" s="219"/>
      <c r="E53" s="219"/>
      <c r="F53" s="219"/>
      <c r="G53" s="219"/>
      <c r="H53" s="219"/>
      <c r="I53" s="219"/>
      <c r="J53" s="219"/>
      <c r="K53" s="218"/>
    </row>
    <row r="54" ht="15" customHeight="1">
      <c r="B54" s="216"/>
      <c r="C54" s="220" t="s">
        <v>508</v>
      </c>
      <c r="D54" s="220"/>
      <c r="E54" s="220"/>
      <c r="F54" s="220"/>
      <c r="G54" s="220"/>
      <c r="H54" s="220"/>
      <c r="I54" s="220"/>
      <c r="J54" s="220"/>
      <c r="K54" s="218"/>
    </row>
    <row r="55" ht="15" customHeight="1">
      <c r="B55" s="216"/>
      <c r="C55" s="220" t="s">
        <v>509</v>
      </c>
      <c r="D55" s="220"/>
      <c r="E55" s="220"/>
      <c r="F55" s="220"/>
      <c r="G55" s="220"/>
      <c r="H55" s="220"/>
      <c r="I55" s="220"/>
      <c r="J55" s="220"/>
      <c r="K55" s="218"/>
    </row>
    <row r="56" ht="12.75" customHeight="1">
      <c r="B56" s="216"/>
      <c r="C56" s="220"/>
      <c r="D56" s="220"/>
      <c r="E56" s="220"/>
      <c r="F56" s="220"/>
      <c r="G56" s="220"/>
      <c r="H56" s="220"/>
      <c r="I56" s="220"/>
      <c r="J56" s="220"/>
      <c r="K56" s="218"/>
    </row>
    <row r="57" ht="15" customHeight="1">
      <c r="B57" s="216"/>
      <c r="C57" s="220" t="s">
        <v>510</v>
      </c>
      <c r="D57" s="220"/>
      <c r="E57" s="220"/>
      <c r="F57" s="220"/>
      <c r="G57" s="220"/>
      <c r="H57" s="220"/>
      <c r="I57" s="220"/>
      <c r="J57" s="220"/>
      <c r="K57" s="218"/>
    </row>
    <row r="58" ht="15" customHeight="1">
      <c r="B58" s="216"/>
      <c r="C58" s="222"/>
      <c r="D58" s="220" t="s">
        <v>511</v>
      </c>
      <c r="E58" s="220"/>
      <c r="F58" s="220"/>
      <c r="G58" s="220"/>
      <c r="H58" s="220"/>
      <c r="I58" s="220"/>
      <c r="J58" s="220"/>
      <c r="K58" s="218"/>
    </row>
    <row r="59" ht="15" customHeight="1">
      <c r="B59" s="216"/>
      <c r="C59" s="222"/>
      <c r="D59" s="220" t="s">
        <v>512</v>
      </c>
      <c r="E59" s="220"/>
      <c r="F59" s="220"/>
      <c r="G59" s="220"/>
      <c r="H59" s="220"/>
      <c r="I59" s="220"/>
      <c r="J59" s="220"/>
      <c r="K59" s="218"/>
    </row>
    <row r="60" ht="15" customHeight="1">
      <c r="B60" s="216"/>
      <c r="C60" s="222"/>
      <c r="D60" s="220" t="s">
        <v>513</v>
      </c>
      <c r="E60" s="220"/>
      <c r="F60" s="220"/>
      <c r="G60" s="220"/>
      <c r="H60" s="220"/>
      <c r="I60" s="220"/>
      <c r="J60" s="220"/>
      <c r="K60" s="218"/>
    </row>
    <row r="61" ht="15" customHeight="1">
      <c r="B61" s="216"/>
      <c r="C61" s="222"/>
      <c r="D61" s="220" t="s">
        <v>514</v>
      </c>
      <c r="E61" s="220"/>
      <c r="F61" s="220"/>
      <c r="G61" s="220"/>
      <c r="H61" s="220"/>
      <c r="I61" s="220"/>
      <c r="J61" s="220"/>
      <c r="K61" s="218"/>
    </row>
    <row r="62" ht="15" customHeight="1">
      <c r="B62" s="216"/>
      <c r="C62" s="222"/>
      <c r="D62" s="225" t="s">
        <v>515</v>
      </c>
      <c r="E62" s="225"/>
      <c r="F62" s="225"/>
      <c r="G62" s="225"/>
      <c r="H62" s="225"/>
      <c r="I62" s="225"/>
      <c r="J62" s="225"/>
      <c r="K62" s="218"/>
    </row>
    <row r="63" ht="15" customHeight="1">
      <c r="B63" s="216"/>
      <c r="C63" s="222"/>
      <c r="D63" s="220" t="s">
        <v>516</v>
      </c>
      <c r="E63" s="220"/>
      <c r="F63" s="220"/>
      <c r="G63" s="220"/>
      <c r="H63" s="220"/>
      <c r="I63" s="220"/>
      <c r="J63" s="220"/>
      <c r="K63" s="218"/>
    </row>
    <row r="64" ht="12.75" customHeight="1">
      <c r="B64" s="216"/>
      <c r="C64" s="222"/>
      <c r="D64" s="222"/>
      <c r="E64" s="226"/>
      <c r="F64" s="222"/>
      <c r="G64" s="222"/>
      <c r="H64" s="222"/>
      <c r="I64" s="222"/>
      <c r="J64" s="222"/>
      <c r="K64" s="218"/>
    </row>
    <row r="65" ht="15" customHeight="1">
      <c r="B65" s="216"/>
      <c r="C65" s="222"/>
      <c r="D65" s="220" t="s">
        <v>517</v>
      </c>
      <c r="E65" s="220"/>
      <c r="F65" s="220"/>
      <c r="G65" s="220"/>
      <c r="H65" s="220"/>
      <c r="I65" s="220"/>
      <c r="J65" s="220"/>
      <c r="K65" s="218"/>
    </row>
    <row r="66" ht="15" customHeight="1">
      <c r="B66" s="216"/>
      <c r="C66" s="222"/>
      <c r="D66" s="225" t="s">
        <v>518</v>
      </c>
      <c r="E66" s="225"/>
      <c r="F66" s="225"/>
      <c r="G66" s="225"/>
      <c r="H66" s="225"/>
      <c r="I66" s="225"/>
      <c r="J66" s="225"/>
      <c r="K66" s="218"/>
    </row>
    <row r="67" ht="15" customHeight="1">
      <c r="B67" s="216"/>
      <c r="C67" s="222"/>
      <c r="D67" s="220" t="s">
        <v>519</v>
      </c>
      <c r="E67" s="220"/>
      <c r="F67" s="220"/>
      <c r="G67" s="220"/>
      <c r="H67" s="220"/>
      <c r="I67" s="220"/>
      <c r="J67" s="220"/>
      <c r="K67" s="218"/>
    </row>
    <row r="68" ht="15" customHeight="1">
      <c r="B68" s="216"/>
      <c r="C68" s="222"/>
      <c r="D68" s="220" t="s">
        <v>520</v>
      </c>
      <c r="E68" s="220"/>
      <c r="F68" s="220"/>
      <c r="G68" s="220"/>
      <c r="H68" s="220"/>
      <c r="I68" s="220"/>
      <c r="J68" s="220"/>
      <c r="K68" s="218"/>
    </row>
    <row r="69" ht="15" customHeight="1">
      <c r="B69" s="216"/>
      <c r="C69" s="222"/>
      <c r="D69" s="220" t="s">
        <v>521</v>
      </c>
      <c r="E69" s="220"/>
      <c r="F69" s="220"/>
      <c r="G69" s="220"/>
      <c r="H69" s="220"/>
      <c r="I69" s="220"/>
      <c r="J69" s="220"/>
      <c r="K69" s="218"/>
    </row>
    <row r="70" ht="15" customHeight="1">
      <c r="B70" s="216"/>
      <c r="C70" s="222"/>
      <c r="D70" s="220" t="s">
        <v>522</v>
      </c>
      <c r="E70" s="220"/>
      <c r="F70" s="220"/>
      <c r="G70" s="220"/>
      <c r="H70" s="220"/>
      <c r="I70" s="220"/>
      <c r="J70" s="220"/>
      <c r="K70" s="218"/>
    </row>
    <row r="71" ht="12.75" customHeight="1">
      <c r="B71" s="227"/>
      <c r="C71" s="228"/>
      <c r="D71" s="228"/>
      <c r="E71" s="228"/>
      <c r="F71" s="228"/>
      <c r="G71" s="228"/>
      <c r="H71" s="228"/>
      <c r="I71" s="228"/>
      <c r="J71" s="228"/>
      <c r="K71" s="229"/>
    </row>
    <row r="72" ht="18.75" customHeight="1">
      <c r="B72" s="230"/>
      <c r="C72" s="230"/>
      <c r="D72" s="230"/>
      <c r="E72" s="230"/>
      <c r="F72" s="230"/>
      <c r="G72" s="230"/>
      <c r="H72" s="230"/>
      <c r="I72" s="230"/>
      <c r="J72" s="230"/>
      <c r="K72" s="231"/>
    </row>
    <row r="73" ht="18.75" customHeight="1">
      <c r="B73" s="231"/>
      <c r="C73" s="231"/>
      <c r="D73" s="231"/>
      <c r="E73" s="231"/>
      <c r="F73" s="231"/>
      <c r="G73" s="231"/>
      <c r="H73" s="231"/>
      <c r="I73" s="231"/>
      <c r="J73" s="231"/>
      <c r="K73" s="231"/>
    </row>
    <row r="74" ht="7.5" customHeight="1">
      <c r="B74" s="232"/>
      <c r="C74" s="233"/>
      <c r="D74" s="233"/>
      <c r="E74" s="233"/>
      <c r="F74" s="233"/>
      <c r="G74" s="233"/>
      <c r="H74" s="233"/>
      <c r="I74" s="233"/>
      <c r="J74" s="233"/>
      <c r="K74" s="234"/>
    </row>
    <row r="75" ht="45" customHeight="1">
      <c r="B75" s="235"/>
      <c r="C75" s="236" t="s">
        <v>523</v>
      </c>
      <c r="D75" s="236"/>
      <c r="E75" s="236"/>
      <c r="F75" s="236"/>
      <c r="G75" s="236"/>
      <c r="H75" s="236"/>
      <c r="I75" s="236"/>
      <c r="J75" s="236"/>
      <c r="K75" s="237"/>
    </row>
    <row r="76" ht="17.25" customHeight="1">
      <c r="B76" s="235"/>
      <c r="C76" s="238" t="s">
        <v>524</v>
      </c>
      <c r="D76" s="238"/>
      <c r="E76" s="238"/>
      <c r="F76" s="238" t="s">
        <v>525</v>
      </c>
      <c r="G76" s="239"/>
      <c r="H76" s="238" t="s">
        <v>59</v>
      </c>
      <c r="I76" s="238" t="s">
        <v>62</v>
      </c>
      <c r="J76" s="238" t="s">
        <v>526</v>
      </c>
      <c r="K76" s="237"/>
    </row>
    <row r="77" ht="17.25" customHeight="1">
      <c r="B77" s="235"/>
      <c r="C77" s="240" t="s">
        <v>527</v>
      </c>
      <c r="D77" s="240"/>
      <c r="E77" s="240"/>
      <c r="F77" s="241" t="s">
        <v>528</v>
      </c>
      <c r="G77" s="242"/>
      <c r="H77" s="240"/>
      <c r="I77" s="240"/>
      <c r="J77" s="240" t="s">
        <v>529</v>
      </c>
      <c r="K77" s="237"/>
    </row>
    <row r="78" ht="5.25" customHeight="1">
      <c r="B78" s="235"/>
      <c r="C78" s="243"/>
      <c r="D78" s="243"/>
      <c r="E78" s="243"/>
      <c r="F78" s="243"/>
      <c r="G78" s="244"/>
      <c r="H78" s="243"/>
      <c r="I78" s="243"/>
      <c r="J78" s="243"/>
      <c r="K78" s="237"/>
    </row>
    <row r="79" ht="15" customHeight="1">
      <c r="B79" s="235"/>
      <c r="C79" s="223" t="s">
        <v>58</v>
      </c>
      <c r="D79" s="243"/>
      <c r="E79" s="243"/>
      <c r="F79" s="245" t="s">
        <v>530</v>
      </c>
      <c r="G79" s="244"/>
      <c r="H79" s="223" t="s">
        <v>531</v>
      </c>
      <c r="I79" s="223" t="s">
        <v>532</v>
      </c>
      <c r="J79" s="223">
        <v>20</v>
      </c>
      <c r="K79" s="237"/>
    </row>
    <row r="80" ht="15" customHeight="1">
      <c r="B80" s="235"/>
      <c r="C80" s="223" t="s">
        <v>533</v>
      </c>
      <c r="D80" s="223"/>
      <c r="E80" s="223"/>
      <c r="F80" s="245" t="s">
        <v>530</v>
      </c>
      <c r="G80" s="244"/>
      <c r="H80" s="223" t="s">
        <v>534</v>
      </c>
      <c r="I80" s="223" t="s">
        <v>532</v>
      </c>
      <c r="J80" s="223">
        <v>120</v>
      </c>
      <c r="K80" s="237"/>
    </row>
    <row r="81" ht="15" customHeight="1">
      <c r="B81" s="246"/>
      <c r="C81" s="223" t="s">
        <v>535</v>
      </c>
      <c r="D81" s="223"/>
      <c r="E81" s="223"/>
      <c r="F81" s="245" t="s">
        <v>536</v>
      </c>
      <c r="G81" s="244"/>
      <c r="H81" s="223" t="s">
        <v>537</v>
      </c>
      <c r="I81" s="223" t="s">
        <v>532</v>
      </c>
      <c r="J81" s="223">
        <v>50</v>
      </c>
      <c r="K81" s="237"/>
    </row>
    <row r="82" ht="15" customHeight="1">
      <c r="B82" s="246"/>
      <c r="C82" s="223" t="s">
        <v>538</v>
      </c>
      <c r="D82" s="223"/>
      <c r="E82" s="223"/>
      <c r="F82" s="245" t="s">
        <v>530</v>
      </c>
      <c r="G82" s="244"/>
      <c r="H82" s="223" t="s">
        <v>539</v>
      </c>
      <c r="I82" s="223" t="s">
        <v>540</v>
      </c>
      <c r="J82" s="223"/>
      <c r="K82" s="237"/>
    </row>
    <row r="83" ht="15" customHeight="1">
      <c r="B83" s="246"/>
      <c r="C83" s="247" t="s">
        <v>541</v>
      </c>
      <c r="D83" s="247"/>
      <c r="E83" s="247"/>
      <c r="F83" s="248" t="s">
        <v>536</v>
      </c>
      <c r="G83" s="247"/>
      <c r="H83" s="247" t="s">
        <v>542</v>
      </c>
      <c r="I83" s="247" t="s">
        <v>532</v>
      </c>
      <c r="J83" s="247">
        <v>15</v>
      </c>
      <c r="K83" s="237"/>
    </row>
    <row r="84" ht="15" customHeight="1">
      <c r="B84" s="246"/>
      <c r="C84" s="247" t="s">
        <v>543</v>
      </c>
      <c r="D84" s="247"/>
      <c r="E84" s="247"/>
      <c r="F84" s="248" t="s">
        <v>536</v>
      </c>
      <c r="G84" s="247"/>
      <c r="H84" s="247" t="s">
        <v>544</v>
      </c>
      <c r="I84" s="247" t="s">
        <v>532</v>
      </c>
      <c r="J84" s="247">
        <v>15</v>
      </c>
      <c r="K84" s="237"/>
    </row>
    <row r="85" ht="15" customHeight="1">
      <c r="B85" s="246"/>
      <c r="C85" s="247" t="s">
        <v>545</v>
      </c>
      <c r="D85" s="247"/>
      <c r="E85" s="247"/>
      <c r="F85" s="248" t="s">
        <v>536</v>
      </c>
      <c r="G85" s="247"/>
      <c r="H85" s="247" t="s">
        <v>546</v>
      </c>
      <c r="I85" s="247" t="s">
        <v>532</v>
      </c>
      <c r="J85" s="247">
        <v>20</v>
      </c>
      <c r="K85" s="237"/>
    </row>
    <row r="86" ht="15" customHeight="1">
      <c r="B86" s="246"/>
      <c r="C86" s="247" t="s">
        <v>547</v>
      </c>
      <c r="D86" s="247"/>
      <c r="E86" s="247"/>
      <c r="F86" s="248" t="s">
        <v>536</v>
      </c>
      <c r="G86" s="247"/>
      <c r="H86" s="247" t="s">
        <v>548</v>
      </c>
      <c r="I86" s="247" t="s">
        <v>532</v>
      </c>
      <c r="J86" s="247">
        <v>20</v>
      </c>
      <c r="K86" s="237"/>
    </row>
    <row r="87" ht="15" customHeight="1">
      <c r="B87" s="246"/>
      <c r="C87" s="223" t="s">
        <v>549</v>
      </c>
      <c r="D87" s="223"/>
      <c r="E87" s="223"/>
      <c r="F87" s="245" t="s">
        <v>536</v>
      </c>
      <c r="G87" s="244"/>
      <c r="H87" s="223" t="s">
        <v>550</v>
      </c>
      <c r="I87" s="223" t="s">
        <v>532</v>
      </c>
      <c r="J87" s="223">
        <v>50</v>
      </c>
      <c r="K87" s="237"/>
    </row>
    <row r="88" ht="15" customHeight="1">
      <c r="B88" s="246"/>
      <c r="C88" s="223" t="s">
        <v>551</v>
      </c>
      <c r="D88" s="223"/>
      <c r="E88" s="223"/>
      <c r="F88" s="245" t="s">
        <v>536</v>
      </c>
      <c r="G88" s="244"/>
      <c r="H88" s="223" t="s">
        <v>552</v>
      </c>
      <c r="I88" s="223" t="s">
        <v>532</v>
      </c>
      <c r="J88" s="223">
        <v>20</v>
      </c>
      <c r="K88" s="237"/>
    </row>
    <row r="89" ht="15" customHeight="1">
      <c r="B89" s="246"/>
      <c r="C89" s="223" t="s">
        <v>553</v>
      </c>
      <c r="D89" s="223"/>
      <c r="E89" s="223"/>
      <c r="F89" s="245" t="s">
        <v>536</v>
      </c>
      <c r="G89" s="244"/>
      <c r="H89" s="223" t="s">
        <v>554</v>
      </c>
      <c r="I89" s="223" t="s">
        <v>532</v>
      </c>
      <c r="J89" s="223">
        <v>20</v>
      </c>
      <c r="K89" s="237"/>
    </row>
    <row r="90" ht="15" customHeight="1">
      <c r="B90" s="246"/>
      <c r="C90" s="223" t="s">
        <v>555</v>
      </c>
      <c r="D90" s="223"/>
      <c r="E90" s="223"/>
      <c r="F90" s="245" t="s">
        <v>536</v>
      </c>
      <c r="G90" s="244"/>
      <c r="H90" s="223" t="s">
        <v>556</v>
      </c>
      <c r="I90" s="223" t="s">
        <v>532</v>
      </c>
      <c r="J90" s="223">
        <v>50</v>
      </c>
      <c r="K90" s="237"/>
    </row>
    <row r="91" ht="15" customHeight="1">
      <c r="B91" s="246"/>
      <c r="C91" s="223" t="s">
        <v>557</v>
      </c>
      <c r="D91" s="223"/>
      <c r="E91" s="223"/>
      <c r="F91" s="245" t="s">
        <v>536</v>
      </c>
      <c r="G91" s="244"/>
      <c r="H91" s="223" t="s">
        <v>557</v>
      </c>
      <c r="I91" s="223" t="s">
        <v>532</v>
      </c>
      <c r="J91" s="223">
        <v>50</v>
      </c>
      <c r="K91" s="237"/>
    </row>
    <row r="92" ht="15" customHeight="1">
      <c r="B92" s="246"/>
      <c r="C92" s="223" t="s">
        <v>558</v>
      </c>
      <c r="D92" s="223"/>
      <c r="E92" s="223"/>
      <c r="F92" s="245" t="s">
        <v>536</v>
      </c>
      <c r="G92" s="244"/>
      <c r="H92" s="223" t="s">
        <v>559</v>
      </c>
      <c r="I92" s="223" t="s">
        <v>532</v>
      </c>
      <c r="J92" s="223">
        <v>255</v>
      </c>
      <c r="K92" s="237"/>
    </row>
    <row r="93" ht="15" customHeight="1">
      <c r="B93" s="246"/>
      <c r="C93" s="223" t="s">
        <v>560</v>
      </c>
      <c r="D93" s="223"/>
      <c r="E93" s="223"/>
      <c r="F93" s="245" t="s">
        <v>530</v>
      </c>
      <c r="G93" s="244"/>
      <c r="H93" s="223" t="s">
        <v>561</v>
      </c>
      <c r="I93" s="223" t="s">
        <v>562</v>
      </c>
      <c r="J93" s="223"/>
      <c r="K93" s="237"/>
    </row>
    <row r="94" ht="15" customHeight="1">
      <c r="B94" s="246"/>
      <c r="C94" s="223" t="s">
        <v>563</v>
      </c>
      <c r="D94" s="223"/>
      <c r="E94" s="223"/>
      <c r="F94" s="245" t="s">
        <v>530</v>
      </c>
      <c r="G94" s="244"/>
      <c r="H94" s="223" t="s">
        <v>564</v>
      </c>
      <c r="I94" s="223" t="s">
        <v>565</v>
      </c>
      <c r="J94" s="223"/>
      <c r="K94" s="237"/>
    </row>
    <row r="95" ht="15" customHeight="1">
      <c r="B95" s="246"/>
      <c r="C95" s="223" t="s">
        <v>566</v>
      </c>
      <c r="D95" s="223"/>
      <c r="E95" s="223"/>
      <c r="F95" s="245" t="s">
        <v>530</v>
      </c>
      <c r="G95" s="244"/>
      <c r="H95" s="223" t="s">
        <v>566</v>
      </c>
      <c r="I95" s="223" t="s">
        <v>565</v>
      </c>
      <c r="J95" s="223"/>
      <c r="K95" s="237"/>
    </row>
    <row r="96" ht="15" customHeight="1">
      <c r="B96" s="246"/>
      <c r="C96" s="223" t="s">
        <v>43</v>
      </c>
      <c r="D96" s="223"/>
      <c r="E96" s="223"/>
      <c r="F96" s="245" t="s">
        <v>530</v>
      </c>
      <c r="G96" s="244"/>
      <c r="H96" s="223" t="s">
        <v>567</v>
      </c>
      <c r="I96" s="223" t="s">
        <v>565</v>
      </c>
      <c r="J96" s="223"/>
      <c r="K96" s="237"/>
    </row>
    <row r="97" ht="15" customHeight="1">
      <c r="B97" s="246"/>
      <c r="C97" s="223" t="s">
        <v>53</v>
      </c>
      <c r="D97" s="223"/>
      <c r="E97" s="223"/>
      <c r="F97" s="245" t="s">
        <v>530</v>
      </c>
      <c r="G97" s="244"/>
      <c r="H97" s="223" t="s">
        <v>568</v>
      </c>
      <c r="I97" s="223" t="s">
        <v>565</v>
      </c>
      <c r="J97" s="223"/>
      <c r="K97" s="237"/>
    </row>
    <row r="98" ht="15" customHeight="1">
      <c r="B98" s="249"/>
      <c r="C98" s="250"/>
      <c r="D98" s="250"/>
      <c r="E98" s="250"/>
      <c r="F98" s="250"/>
      <c r="G98" s="250"/>
      <c r="H98" s="250"/>
      <c r="I98" s="250"/>
      <c r="J98" s="250"/>
      <c r="K98" s="251"/>
    </row>
    <row r="99" ht="18.75" customHeight="1">
      <c r="B99" s="252"/>
      <c r="C99" s="253"/>
      <c r="D99" s="253"/>
      <c r="E99" s="253"/>
      <c r="F99" s="253"/>
      <c r="G99" s="253"/>
      <c r="H99" s="253"/>
      <c r="I99" s="253"/>
      <c r="J99" s="253"/>
      <c r="K99" s="252"/>
    </row>
    <row r="100" ht="18.75" customHeight="1">
      <c r="B100" s="231"/>
      <c r="C100" s="231"/>
      <c r="D100" s="231"/>
      <c r="E100" s="231"/>
      <c r="F100" s="231"/>
      <c r="G100" s="231"/>
      <c r="H100" s="231"/>
      <c r="I100" s="231"/>
      <c r="J100" s="231"/>
      <c r="K100" s="231"/>
    </row>
    <row r="101" ht="7.5" customHeight="1">
      <c r="B101" s="232"/>
      <c r="C101" s="233"/>
      <c r="D101" s="233"/>
      <c r="E101" s="233"/>
      <c r="F101" s="233"/>
      <c r="G101" s="233"/>
      <c r="H101" s="233"/>
      <c r="I101" s="233"/>
      <c r="J101" s="233"/>
      <c r="K101" s="234"/>
    </row>
    <row r="102" ht="45" customHeight="1">
      <c r="B102" s="235"/>
      <c r="C102" s="236" t="s">
        <v>569</v>
      </c>
      <c r="D102" s="236"/>
      <c r="E102" s="236"/>
      <c r="F102" s="236"/>
      <c r="G102" s="236"/>
      <c r="H102" s="236"/>
      <c r="I102" s="236"/>
      <c r="J102" s="236"/>
      <c r="K102" s="237"/>
    </row>
    <row r="103" ht="17.25" customHeight="1">
      <c r="B103" s="235"/>
      <c r="C103" s="238" t="s">
        <v>524</v>
      </c>
      <c r="D103" s="238"/>
      <c r="E103" s="238"/>
      <c r="F103" s="238" t="s">
        <v>525</v>
      </c>
      <c r="G103" s="239"/>
      <c r="H103" s="238" t="s">
        <v>59</v>
      </c>
      <c r="I103" s="238" t="s">
        <v>62</v>
      </c>
      <c r="J103" s="238" t="s">
        <v>526</v>
      </c>
      <c r="K103" s="237"/>
    </row>
    <row r="104" ht="17.25" customHeight="1">
      <c r="B104" s="235"/>
      <c r="C104" s="240" t="s">
        <v>527</v>
      </c>
      <c r="D104" s="240"/>
      <c r="E104" s="240"/>
      <c r="F104" s="241" t="s">
        <v>528</v>
      </c>
      <c r="G104" s="242"/>
      <c r="H104" s="240"/>
      <c r="I104" s="240"/>
      <c r="J104" s="240" t="s">
        <v>529</v>
      </c>
      <c r="K104" s="237"/>
    </row>
    <row r="105" ht="5.25" customHeight="1">
      <c r="B105" s="235"/>
      <c r="C105" s="238"/>
      <c r="D105" s="238"/>
      <c r="E105" s="238"/>
      <c r="F105" s="238"/>
      <c r="G105" s="254"/>
      <c r="H105" s="238"/>
      <c r="I105" s="238"/>
      <c r="J105" s="238"/>
      <c r="K105" s="237"/>
    </row>
    <row r="106" ht="15" customHeight="1">
      <c r="B106" s="235"/>
      <c r="C106" s="223" t="s">
        <v>58</v>
      </c>
      <c r="D106" s="243"/>
      <c r="E106" s="243"/>
      <c r="F106" s="245" t="s">
        <v>530</v>
      </c>
      <c r="G106" s="254"/>
      <c r="H106" s="223" t="s">
        <v>570</v>
      </c>
      <c r="I106" s="223" t="s">
        <v>532</v>
      </c>
      <c r="J106" s="223">
        <v>20</v>
      </c>
      <c r="K106" s="237"/>
    </row>
    <row r="107" ht="15" customHeight="1">
      <c r="B107" s="235"/>
      <c r="C107" s="223" t="s">
        <v>533</v>
      </c>
      <c r="D107" s="223"/>
      <c r="E107" s="223"/>
      <c r="F107" s="245" t="s">
        <v>530</v>
      </c>
      <c r="G107" s="223"/>
      <c r="H107" s="223" t="s">
        <v>570</v>
      </c>
      <c r="I107" s="223" t="s">
        <v>532</v>
      </c>
      <c r="J107" s="223">
        <v>120</v>
      </c>
      <c r="K107" s="237"/>
    </row>
    <row r="108" ht="15" customHeight="1">
      <c r="B108" s="246"/>
      <c r="C108" s="223" t="s">
        <v>535</v>
      </c>
      <c r="D108" s="223"/>
      <c r="E108" s="223"/>
      <c r="F108" s="245" t="s">
        <v>536</v>
      </c>
      <c r="G108" s="223"/>
      <c r="H108" s="223" t="s">
        <v>570</v>
      </c>
      <c r="I108" s="223" t="s">
        <v>532</v>
      </c>
      <c r="J108" s="223">
        <v>50</v>
      </c>
      <c r="K108" s="237"/>
    </row>
    <row r="109" ht="15" customHeight="1">
      <c r="B109" s="246"/>
      <c r="C109" s="223" t="s">
        <v>538</v>
      </c>
      <c r="D109" s="223"/>
      <c r="E109" s="223"/>
      <c r="F109" s="245" t="s">
        <v>530</v>
      </c>
      <c r="G109" s="223"/>
      <c r="H109" s="223" t="s">
        <v>570</v>
      </c>
      <c r="I109" s="223" t="s">
        <v>540</v>
      </c>
      <c r="J109" s="223"/>
      <c r="K109" s="237"/>
    </row>
    <row r="110" ht="15" customHeight="1">
      <c r="B110" s="246"/>
      <c r="C110" s="223" t="s">
        <v>549</v>
      </c>
      <c r="D110" s="223"/>
      <c r="E110" s="223"/>
      <c r="F110" s="245" t="s">
        <v>536</v>
      </c>
      <c r="G110" s="223"/>
      <c r="H110" s="223" t="s">
        <v>570</v>
      </c>
      <c r="I110" s="223" t="s">
        <v>532</v>
      </c>
      <c r="J110" s="223">
        <v>50</v>
      </c>
      <c r="K110" s="237"/>
    </row>
    <row r="111" ht="15" customHeight="1">
      <c r="B111" s="246"/>
      <c r="C111" s="223" t="s">
        <v>557</v>
      </c>
      <c r="D111" s="223"/>
      <c r="E111" s="223"/>
      <c r="F111" s="245" t="s">
        <v>536</v>
      </c>
      <c r="G111" s="223"/>
      <c r="H111" s="223" t="s">
        <v>570</v>
      </c>
      <c r="I111" s="223" t="s">
        <v>532</v>
      </c>
      <c r="J111" s="223">
        <v>50</v>
      </c>
      <c r="K111" s="237"/>
    </row>
    <row r="112" ht="15" customHeight="1">
      <c r="B112" s="246"/>
      <c r="C112" s="223" t="s">
        <v>555</v>
      </c>
      <c r="D112" s="223"/>
      <c r="E112" s="223"/>
      <c r="F112" s="245" t="s">
        <v>536</v>
      </c>
      <c r="G112" s="223"/>
      <c r="H112" s="223" t="s">
        <v>570</v>
      </c>
      <c r="I112" s="223" t="s">
        <v>532</v>
      </c>
      <c r="J112" s="223">
        <v>50</v>
      </c>
      <c r="K112" s="237"/>
    </row>
    <row r="113" ht="15" customHeight="1">
      <c r="B113" s="246"/>
      <c r="C113" s="223" t="s">
        <v>58</v>
      </c>
      <c r="D113" s="223"/>
      <c r="E113" s="223"/>
      <c r="F113" s="245" t="s">
        <v>530</v>
      </c>
      <c r="G113" s="223"/>
      <c r="H113" s="223" t="s">
        <v>571</v>
      </c>
      <c r="I113" s="223" t="s">
        <v>532</v>
      </c>
      <c r="J113" s="223">
        <v>20</v>
      </c>
      <c r="K113" s="237"/>
    </row>
    <row r="114" ht="15" customHeight="1">
      <c r="B114" s="246"/>
      <c r="C114" s="223" t="s">
        <v>572</v>
      </c>
      <c r="D114" s="223"/>
      <c r="E114" s="223"/>
      <c r="F114" s="245" t="s">
        <v>530</v>
      </c>
      <c r="G114" s="223"/>
      <c r="H114" s="223" t="s">
        <v>573</v>
      </c>
      <c r="I114" s="223" t="s">
        <v>532</v>
      </c>
      <c r="J114" s="223">
        <v>120</v>
      </c>
      <c r="K114" s="237"/>
    </row>
    <row r="115" ht="15" customHeight="1">
      <c r="B115" s="246"/>
      <c r="C115" s="223" t="s">
        <v>43</v>
      </c>
      <c r="D115" s="223"/>
      <c r="E115" s="223"/>
      <c r="F115" s="245" t="s">
        <v>530</v>
      </c>
      <c r="G115" s="223"/>
      <c r="H115" s="223" t="s">
        <v>574</v>
      </c>
      <c r="I115" s="223" t="s">
        <v>565</v>
      </c>
      <c r="J115" s="223"/>
      <c r="K115" s="237"/>
    </row>
    <row r="116" ht="15" customHeight="1">
      <c r="B116" s="246"/>
      <c r="C116" s="223" t="s">
        <v>53</v>
      </c>
      <c r="D116" s="223"/>
      <c r="E116" s="223"/>
      <c r="F116" s="245" t="s">
        <v>530</v>
      </c>
      <c r="G116" s="223"/>
      <c r="H116" s="223" t="s">
        <v>575</v>
      </c>
      <c r="I116" s="223" t="s">
        <v>565</v>
      </c>
      <c r="J116" s="223"/>
      <c r="K116" s="237"/>
    </row>
    <row r="117" ht="15" customHeight="1">
      <c r="B117" s="246"/>
      <c r="C117" s="223" t="s">
        <v>62</v>
      </c>
      <c r="D117" s="223"/>
      <c r="E117" s="223"/>
      <c r="F117" s="245" t="s">
        <v>530</v>
      </c>
      <c r="G117" s="223"/>
      <c r="H117" s="223" t="s">
        <v>576</v>
      </c>
      <c r="I117" s="223" t="s">
        <v>577</v>
      </c>
      <c r="J117" s="223"/>
      <c r="K117" s="237"/>
    </row>
    <row r="118" ht="15" customHeight="1">
      <c r="B118" s="249"/>
      <c r="C118" s="255"/>
      <c r="D118" s="255"/>
      <c r="E118" s="255"/>
      <c r="F118" s="255"/>
      <c r="G118" s="255"/>
      <c r="H118" s="255"/>
      <c r="I118" s="255"/>
      <c r="J118" s="255"/>
      <c r="K118" s="251"/>
    </row>
    <row r="119" ht="18.75" customHeight="1">
      <c r="B119" s="256"/>
      <c r="C119" s="220"/>
      <c r="D119" s="220"/>
      <c r="E119" s="220"/>
      <c r="F119" s="257"/>
      <c r="G119" s="220"/>
      <c r="H119" s="220"/>
      <c r="I119" s="220"/>
      <c r="J119" s="220"/>
      <c r="K119" s="256"/>
    </row>
    <row r="120" ht="18.75" customHeight="1">
      <c r="B120" s="231"/>
      <c r="C120" s="231"/>
      <c r="D120" s="231"/>
      <c r="E120" s="231"/>
      <c r="F120" s="231"/>
      <c r="G120" s="231"/>
      <c r="H120" s="231"/>
      <c r="I120" s="231"/>
      <c r="J120" s="231"/>
      <c r="K120" s="231"/>
    </row>
    <row r="121" ht="7.5" customHeight="1">
      <c r="B121" s="258"/>
      <c r="C121" s="259"/>
      <c r="D121" s="259"/>
      <c r="E121" s="259"/>
      <c r="F121" s="259"/>
      <c r="G121" s="259"/>
      <c r="H121" s="259"/>
      <c r="I121" s="259"/>
      <c r="J121" s="259"/>
      <c r="K121" s="260"/>
    </row>
    <row r="122" ht="45" customHeight="1">
      <c r="B122" s="261"/>
      <c r="C122" s="214" t="s">
        <v>578</v>
      </c>
      <c r="D122" s="214"/>
      <c r="E122" s="214"/>
      <c r="F122" s="214"/>
      <c r="G122" s="214"/>
      <c r="H122" s="214"/>
      <c r="I122" s="214"/>
      <c r="J122" s="214"/>
      <c r="K122" s="262"/>
    </row>
    <row r="123" ht="17.25" customHeight="1">
      <c r="B123" s="263"/>
      <c r="C123" s="238" t="s">
        <v>524</v>
      </c>
      <c r="D123" s="238"/>
      <c r="E123" s="238"/>
      <c r="F123" s="238" t="s">
        <v>525</v>
      </c>
      <c r="G123" s="239"/>
      <c r="H123" s="238" t="s">
        <v>59</v>
      </c>
      <c r="I123" s="238" t="s">
        <v>62</v>
      </c>
      <c r="J123" s="238" t="s">
        <v>526</v>
      </c>
      <c r="K123" s="264"/>
    </row>
    <row r="124" ht="17.25" customHeight="1">
      <c r="B124" s="263"/>
      <c r="C124" s="240" t="s">
        <v>527</v>
      </c>
      <c r="D124" s="240"/>
      <c r="E124" s="240"/>
      <c r="F124" s="241" t="s">
        <v>528</v>
      </c>
      <c r="G124" s="242"/>
      <c r="H124" s="240"/>
      <c r="I124" s="240"/>
      <c r="J124" s="240" t="s">
        <v>529</v>
      </c>
      <c r="K124" s="264"/>
    </row>
    <row r="125" ht="5.25" customHeight="1">
      <c r="B125" s="265"/>
      <c r="C125" s="243"/>
      <c r="D125" s="243"/>
      <c r="E125" s="243"/>
      <c r="F125" s="243"/>
      <c r="G125" s="223"/>
      <c r="H125" s="243"/>
      <c r="I125" s="243"/>
      <c r="J125" s="243"/>
      <c r="K125" s="266"/>
    </row>
    <row r="126" ht="15" customHeight="1">
      <c r="B126" s="265"/>
      <c r="C126" s="223" t="s">
        <v>533</v>
      </c>
      <c r="D126" s="243"/>
      <c r="E126" s="243"/>
      <c r="F126" s="245" t="s">
        <v>530</v>
      </c>
      <c r="G126" s="223"/>
      <c r="H126" s="223" t="s">
        <v>570</v>
      </c>
      <c r="I126" s="223" t="s">
        <v>532</v>
      </c>
      <c r="J126" s="223">
        <v>120</v>
      </c>
      <c r="K126" s="267"/>
    </row>
    <row r="127" ht="15" customHeight="1">
      <c r="B127" s="265"/>
      <c r="C127" s="223" t="s">
        <v>579</v>
      </c>
      <c r="D127" s="223"/>
      <c r="E127" s="223"/>
      <c r="F127" s="245" t="s">
        <v>530</v>
      </c>
      <c r="G127" s="223"/>
      <c r="H127" s="223" t="s">
        <v>580</v>
      </c>
      <c r="I127" s="223" t="s">
        <v>532</v>
      </c>
      <c r="J127" s="223" t="s">
        <v>581</v>
      </c>
      <c r="K127" s="267"/>
    </row>
    <row r="128" ht="15" customHeight="1">
      <c r="B128" s="265"/>
      <c r="C128" s="223" t="s">
        <v>88</v>
      </c>
      <c r="D128" s="223"/>
      <c r="E128" s="223"/>
      <c r="F128" s="245" t="s">
        <v>530</v>
      </c>
      <c r="G128" s="223"/>
      <c r="H128" s="223" t="s">
        <v>582</v>
      </c>
      <c r="I128" s="223" t="s">
        <v>532</v>
      </c>
      <c r="J128" s="223" t="s">
        <v>581</v>
      </c>
      <c r="K128" s="267"/>
    </row>
    <row r="129" ht="15" customHeight="1">
      <c r="B129" s="265"/>
      <c r="C129" s="223" t="s">
        <v>541</v>
      </c>
      <c r="D129" s="223"/>
      <c r="E129" s="223"/>
      <c r="F129" s="245" t="s">
        <v>536</v>
      </c>
      <c r="G129" s="223"/>
      <c r="H129" s="223" t="s">
        <v>542</v>
      </c>
      <c r="I129" s="223" t="s">
        <v>532</v>
      </c>
      <c r="J129" s="223">
        <v>15</v>
      </c>
      <c r="K129" s="267"/>
    </row>
    <row r="130" ht="15" customHeight="1">
      <c r="B130" s="265"/>
      <c r="C130" s="247" t="s">
        <v>543</v>
      </c>
      <c r="D130" s="247"/>
      <c r="E130" s="247"/>
      <c r="F130" s="248" t="s">
        <v>536</v>
      </c>
      <c r="G130" s="247"/>
      <c r="H130" s="247" t="s">
        <v>544</v>
      </c>
      <c r="I130" s="247" t="s">
        <v>532</v>
      </c>
      <c r="J130" s="247">
        <v>15</v>
      </c>
      <c r="K130" s="267"/>
    </row>
    <row r="131" ht="15" customHeight="1">
      <c r="B131" s="265"/>
      <c r="C131" s="247" t="s">
        <v>545</v>
      </c>
      <c r="D131" s="247"/>
      <c r="E131" s="247"/>
      <c r="F131" s="248" t="s">
        <v>536</v>
      </c>
      <c r="G131" s="247"/>
      <c r="H131" s="247" t="s">
        <v>546</v>
      </c>
      <c r="I131" s="247" t="s">
        <v>532</v>
      </c>
      <c r="J131" s="247">
        <v>20</v>
      </c>
      <c r="K131" s="267"/>
    </row>
    <row r="132" ht="15" customHeight="1">
      <c r="B132" s="265"/>
      <c r="C132" s="247" t="s">
        <v>547</v>
      </c>
      <c r="D132" s="247"/>
      <c r="E132" s="247"/>
      <c r="F132" s="248" t="s">
        <v>536</v>
      </c>
      <c r="G132" s="247"/>
      <c r="H132" s="247" t="s">
        <v>548</v>
      </c>
      <c r="I132" s="247" t="s">
        <v>532</v>
      </c>
      <c r="J132" s="247">
        <v>20</v>
      </c>
      <c r="K132" s="267"/>
    </row>
    <row r="133" ht="15" customHeight="1">
      <c r="B133" s="265"/>
      <c r="C133" s="223" t="s">
        <v>535</v>
      </c>
      <c r="D133" s="223"/>
      <c r="E133" s="223"/>
      <c r="F133" s="245" t="s">
        <v>536</v>
      </c>
      <c r="G133" s="223"/>
      <c r="H133" s="223" t="s">
        <v>570</v>
      </c>
      <c r="I133" s="223" t="s">
        <v>532</v>
      </c>
      <c r="J133" s="223">
        <v>50</v>
      </c>
      <c r="K133" s="267"/>
    </row>
    <row r="134" ht="15" customHeight="1">
      <c r="B134" s="265"/>
      <c r="C134" s="223" t="s">
        <v>549</v>
      </c>
      <c r="D134" s="223"/>
      <c r="E134" s="223"/>
      <c r="F134" s="245" t="s">
        <v>536</v>
      </c>
      <c r="G134" s="223"/>
      <c r="H134" s="223" t="s">
        <v>570</v>
      </c>
      <c r="I134" s="223" t="s">
        <v>532</v>
      </c>
      <c r="J134" s="223">
        <v>50</v>
      </c>
      <c r="K134" s="267"/>
    </row>
    <row r="135" ht="15" customHeight="1">
      <c r="B135" s="265"/>
      <c r="C135" s="223" t="s">
        <v>555</v>
      </c>
      <c r="D135" s="223"/>
      <c r="E135" s="223"/>
      <c r="F135" s="245" t="s">
        <v>536</v>
      </c>
      <c r="G135" s="223"/>
      <c r="H135" s="223" t="s">
        <v>570</v>
      </c>
      <c r="I135" s="223" t="s">
        <v>532</v>
      </c>
      <c r="J135" s="223">
        <v>50</v>
      </c>
      <c r="K135" s="267"/>
    </row>
    <row r="136" ht="15" customHeight="1">
      <c r="B136" s="265"/>
      <c r="C136" s="223" t="s">
        <v>557</v>
      </c>
      <c r="D136" s="223"/>
      <c r="E136" s="223"/>
      <c r="F136" s="245" t="s">
        <v>536</v>
      </c>
      <c r="G136" s="223"/>
      <c r="H136" s="223" t="s">
        <v>570</v>
      </c>
      <c r="I136" s="223" t="s">
        <v>532</v>
      </c>
      <c r="J136" s="223">
        <v>50</v>
      </c>
      <c r="K136" s="267"/>
    </row>
    <row r="137" ht="15" customHeight="1">
      <c r="B137" s="265"/>
      <c r="C137" s="223" t="s">
        <v>558</v>
      </c>
      <c r="D137" s="223"/>
      <c r="E137" s="223"/>
      <c r="F137" s="245" t="s">
        <v>536</v>
      </c>
      <c r="G137" s="223"/>
      <c r="H137" s="223" t="s">
        <v>583</v>
      </c>
      <c r="I137" s="223" t="s">
        <v>532</v>
      </c>
      <c r="J137" s="223">
        <v>255</v>
      </c>
      <c r="K137" s="267"/>
    </row>
    <row r="138" ht="15" customHeight="1">
      <c r="B138" s="265"/>
      <c r="C138" s="223" t="s">
        <v>560</v>
      </c>
      <c r="D138" s="223"/>
      <c r="E138" s="223"/>
      <c r="F138" s="245" t="s">
        <v>530</v>
      </c>
      <c r="G138" s="223"/>
      <c r="H138" s="223" t="s">
        <v>584</v>
      </c>
      <c r="I138" s="223" t="s">
        <v>562</v>
      </c>
      <c r="J138" s="223"/>
      <c r="K138" s="267"/>
    </row>
    <row r="139" ht="15" customHeight="1">
      <c r="B139" s="265"/>
      <c r="C139" s="223" t="s">
        <v>563</v>
      </c>
      <c r="D139" s="223"/>
      <c r="E139" s="223"/>
      <c r="F139" s="245" t="s">
        <v>530</v>
      </c>
      <c r="G139" s="223"/>
      <c r="H139" s="223" t="s">
        <v>585</v>
      </c>
      <c r="I139" s="223" t="s">
        <v>565</v>
      </c>
      <c r="J139" s="223"/>
      <c r="K139" s="267"/>
    </row>
    <row r="140" ht="15" customHeight="1">
      <c r="B140" s="265"/>
      <c r="C140" s="223" t="s">
        <v>566</v>
      </c>
      <c r="D140" s="223"/>
      <c r="E140" s="223"/>
      <c r="F140" s="245" t="s">
        <v>530</v>
      </c>
      <c r="G140" s="223"/>
      <c r="H140" s="223" t="s">
        <v>566</v>
      </c>
      <c r="I140" s="223" t="s">
        <v>565</v>
      </c>
      <c r="J140" s="223"/>
      <c r="K140" s="267"/>
    </row>
    <row r="141" ht="15" customHeight="1">
      <c r="B141" s="265"/>
      <c r="C141" s="223" t="s">
        <v>43</v>
      </c>
      <c r="D141" s="223"/>
      <c r="E141" s="223"/>
      <c r="F141" s="245" t="s">
        <v>530</v>
      </c>
      <c r="G141" s="223"/>
      <c r="H141" s="223" t="s">
        <v>586</v>
      </c>
      <c r="I141" s="223" t="s">
        <v>565</v>
      </c>
      <c r="J141" s="223"/>
      <c r="K141" s="267"/>
    </row>
    <row r="142" ht="15" customHeight="1">
      <c r="B142" s="265"/>
      <c r="C142" s="223" t="s">
        <v>587</v>
      </c>
      <c r="D142" s="223"/>
      <c r="E142" s="223"/>
      <c r="F142" s="245" t="s">
        <v>530</v>
      </c>
      <c r="G142" s="223"/>
      <c r="H142" s="223" t="s">
        <v>588</v>
      </c>
      <c r="I142" s="223" t="s">
        <v>565</v>
      </c>
      <c r="J142" s="223"/>
      <c r="K142" s="267"/>
    </row>
    <row r="143" ht="15" customHeight="1">
      <c r="B143" s="268"/>
      <c r="C143" s="269"/>
      <c r="D143" s="269"/>
      <c r="E143" s="269"/>
      <c r="F143" s="269"/>
      <c r="G143" s="269"/>
      <c r="H143" s="269"/>
      <c r="I143" s="269"/>
      <c r="J143" s="269"/>
      <c r="K143" s="270"/>
    </row>
    <row r="144" ht="18.75" customHeight="1">
      <c r="B144" s="220"/>
      <c r="C144" s="220"/>
      <c r="D144" s="220"/>
      <c r="E144" s="220"/>
      <c r="F144" s="257"/>
      <c r="G144" s="220"/>
      <c r="H144" s="220"/>
      <c r="I144" s="220"/>
      <c r="J144" s="220"/>
      <c r="K144" s="220"/>
    </row>
    <row r="145" ht="18.75" customHeight="1">
      <c r="B145" s="231"/>
      <c r="C145" s="231"/>
      <c r="D145" s="231"/>
      <c r="E145" s="231"/>
      <c r="F145" s="231"/>
      <c r="G145" s="231"/>
      <c r="H145" s="231"/>
      <c r="I145" s="231"/>
      <c r="J145" s="231"/>
      <c r="K145" s="231"/>
    </row>
    <row r="146" ht="7.5" customHeight="1">
      <c r="B146" s="232"/>
      <c r="C146" s="233"/>
      <c r="D146" s="233"/>
      <c r="E146" s="233"/>
      <c r="F146" s="233"/>
      <c r="G146" s="233"/>
      <c r="H146" s="233"/>
      <c r="I146" s="233"/>
      <c r="J146" s="233"/>
      <c r="K146" s="234"/>
    </row>
    <row r="147" ht="45" customHeight="1">
      <c r="B147" s="235"/>
      <c r="C147" s="236" t="s">
        <v>589</v>
      </c>
      <c r="D147" s="236"/>
      <c r="E147" s="236"/>
      <c r="F147" s="236"/>
      <c r="G147" s="236"/>
      <c r="H147" s="236"/>
      <c r="I147" s="236"/>
      <c r="J147" s="236"/>
      <c r="K147" s="237"/>
    </row>
    <row r="148" ht="17.25" customHeight="1">
      <c r="B148" s="235"/>
      <c r="C148" s="238" t="s">
        <v>524</v>
      </c>
      <c r="D148" s="238"/>
      <c r="E148" s="238"/>
      <c r="F148" s="238" t="s">
        <v>525</v>
      </c>
      <c r="G148" s="239"/>
      <c r="H148" s="238" t="s">
        <v>59</v>
      </c>
      <c r="I148" s="238" t="s">
        <v>62</v>
      </c>
      <c r="J148" s="238" t="s">
        <v>526</v>
      </c>
      <c r="K148" s="237"/>
    </row>
    <row r="149" ht="17.25" customHeight="1">
      <c r="B149" s="235"/>
      <c r="C149" s="240" t="s">
        <v>527</v>
      </c>
      <c r="D149" s="240"/>
      <c r="E149" s="240"/>
      <c r="F149" s="241" t="s">
        <v>528</v>
      </c>
      <c r="G149" s="242"/>
      <c r="H149" s="240"/>
      <c r="I149" s="240"/>
      <c r="J149" s="240" t="s">
        <v>529</v>
      </c>
      <c r="K149" s="237"/>
    </row>
    <row r="150" ht="5.25" customHeight="1">
      <c r="B150" s="246"/>
      <c r="C150" s="243"/>
      <c r="D150" s="243"/>
      <c r="E150" s="243"/>
      <c r="F150" s="243"/>
      <c r="G150" s="244"/>
      <c r="H150" s="243"/>
      <c r="I150" s="243"/>
      <c r="J150" s="243"/>
      <c r="K150" s="267"/>
    </row>
    <row r="151" ht="15" customHeight="1">
      <c r="B151" s="246"/>
      <c r="C151" s="271" t="s">
        <v>533</v>
      </c>
      <c r="D151" s="223"/>
      <c r="E151" s="223"/>
      <c r="F151" s="272" t="s">
        <v>530</v>
      </c>
      <c r="G151" s="223"/>
      <c r="H151" s="271" t="s">
        <v>570</v>
      </c>
      <c r="I151" s="271" t="s">
        <v>532</v>
      </c>
      <c r="J151" s="271">
        <v>120</v>
      </c>
      <c r="K151" s="267"/>
    </row>
    <row r="152" ht="15" customHeight="1">
      <c r="B152" s="246"/>
      <c r="C152" s="271" t="s">
        <v>579</v>
      </c>
      <c r="D152" s="223"/>
      <c r="E152" s="223"/>
      <c r="F152" s="272" t="s">
        <v>530</v>
      </c>
      <c r="G152" s="223"/>
      <c r="H152" s="271" t="s">
        <v>590</v>
      </c>
      <c r="I152" s="271" t="s">
        <v>532</v>
      </c>
      <c r="J152" s="271" t="s">
        <v>581</v>
      </c>
      <c r="K152" s="267"/>
    </row>
    <row r="153" ht="15" customHeight="1">
      <c r="B153" s="246"/>
      <c r="C153" s="271" t="s">
        <v>88</v>
      </c>
      <c r="D153" s="223"/>
      <c r="E153" s="223"/>
      <c r="F153" s="272" t="s">
        <v>530</v>
      </c>
      <c r="G153" s="223"/>
      <c r="H153" s="271" t="s">
        <v>591</v>
      </c>
      <c r="I153" s="271" t="s">
        <v>532</v>
      </c>
      <c r="J153" s="271" t="s">
        <v>581</v>
      </c>
      <c r="K153" s="267"/>
    </row>
    <row r="154" ht="15" customHeight="1">
      <c r="B154" s="246"/>
      <c r="C154" s="271" t="s">
        <v>535</v>
      </c>
      <c r="D154" s="223"/>
      <c r="E154" s="223"/>
      <c r="F154" s="272" t="s">
        <v>536</v>
      </c>
      <c r="G154" s="223"/>
      <c r="H154" s="271" t="s">
        <v>570</v>
      </c>
      <c r="I154" s="271" t="s">
        <v>532</v>
      </c>
      <c r="J154" s="271">
        <v>50</v>
      </c>
      <c r="K154" s="267"/>
    </row>
    <row r="155" ht="15" customHeight="1">
      <c r="B155" s="246"/>
      <c r="C155" s="271" t="s">
        <v>538</v>
      </c>
      <c r="D155" s="223"/>
      <c r="E155" s="223"/>
      <c r="F155" s="272" t="s">
        <v>530</v>
      </c>
      <c r="G155" s="223"/>
      <c r="H155" s="271" t="s">
        <v>570</v>
      </c>
      <c r="I155" s="271" t="s">
        <v>540</v>
      </c>
      <c r="J155" s="271"/>
      <c r="K155" s="267"/>
    </row>
    <row r="156" ht="15" customHeight="1">
      <c r="B156" s="246"/>
      <c r="C156" s="271" t="s">
        <v>549</v>
      </c>
      <c r="D156" s="223"/>
      <c r="E156" s="223"/>
      <c r="F156" s="272" t="s">
        <v>536</v>
      </c>
      <c r="G156" s="223"/>
      <c r="H156" s="271" t="s">
        <v>570</v>
      </c>
      <c r="I156" s="271" t="s">
        <v>532</v>
      </c>
      <c r="J156" s="271">
        <v>50</v>
      </c>
      <c r="K156" s="267"/>
    </row>
    <row r="157" ht="15" customHeight="1">
      <c r="B157" s="246"/>
      <c r="C157" s="271" t="s">
        <v>557</v>
      </c>
      <c r="D157" s="223"/>
      <c r="E157" s="223"/>
      <c r="F157" s="272" t="s">
        <v>536</v>
      </c>
      <c r="G157" s="223"/>
      <c r="H157" s="271" t="s">
        <v>570</v>
      </c>
      <c r="I157" s="271" t="s">
        <v>532</v>
      </c>
      <c r="J157" s="271">
        <v>50</v>
      </c>
      <c r="K157" s="267"/>
    </row>
    <row r="158" ht="15" customHeight="1">
      <c r="B158" s="246"/>
      <c r="C158" s="271" t="s">
        <v>555</v>
      </c>
      <c r="D158" s="223"/>
      <c r="E158" s="223"/>
      <c r="F158" s="272" t="s">
        <v>536</v>
      </c>
      <c r="G158" s="223"/>
      <c r="H158" s="271" t="s">
        <v>570</v>
      </c>
      <c r="I158" s="271" t="s">
        <v>532</v>
      </c>
      <c r="J158" s="271">
        <v>50</v>
      </c>
      <c r="K158" s="267"/>
    </row>
    <row r="159" ht="15" customHeight="1">
      <c r="B159" s="246"/>
      <c r="C159" s="271" t="s">
        <v>97</v>
      </c>
      <c r="D159" s="223"/>
      <c r="E159" s="223"/>
      <c r="F159" s="272" t="s">
        <v>530</v>
      </c>
      <c r="G159" s="223"/>
      <c r="H159" s="271" t="s">
        <v>592</v>
      </c>
      <c r="I159" s="271" t="s">
        <v>532</v>
      </c>
      <c r="J159" s="271" t="s">
        <v>593</v>
      </c>
      <c r="K159" s="267"/>
    </row>
    <row r="160" ht="15" customHeight="1">
      <c r="B160" s="246"/>
      <c r="C160" s="271" t="s">
        <v>594</v>
      </c>
      <c r="D160" s="223"/>
      <c r="E160" s="223"/>
      <c r="F160" s="272" t="s">
        <v>530</v>
      </c>
      <c r="G160" s="223"/>
      <c r="H160" s="271" t="s">
        <v>595</v>
      </c>
      <c r="I160" s="271" t="s">
        <v>565</v>
      </c>
      <c r="J160" s="271"/>
      <c r="K160" s="267"/>
    </row>
    <row r="161" ht="15" customHeight="1">
      <c r="B161" s="273"/>
      <c r="C161" s="255"/>
      <c r="D161" s="255"/>
      <c r="E161" s="255"/>
      <c r="F161" s="255"/>
      <c r="G161" s="255"/>
      <c r="H161" s="255"/>
      <c r="I161" s="255"/>
      <c r="J161" s="255"/>
      <c r="K161" s="274"/>
    </row>
    <row r="162" ht="18.75" customHeight="1">
      <c r="B162" s="220"/>
      <c r="C162" s="223"/>
      <c r="D162" s="223"/>
      <c r="E162" s="223"/>
      <c r="F162" s="245"/>
      <c r="G162" s="223"/>
      <c r="H162" s="223"/>
      <c r="I162" s="223"/>
      <c r="J162" s="223"/>
      <c r="K162" s="220"/>
    </row>
    <row r="163" ht="18.75" customHeight="1">
      <c r="B163" s="231"/>
      <c r="C163" s="231"/>
      <c r="D163" s="231"/>
      <c r="E163" s="231"/>
      <c r="F163" s="231"/>
      <c r="G163" s="231"/>
      <c r="H163" s="231"/>
      <c r="I163" s="231"/>
      <c r="J163" s="231"/>
      <c r="K163" s="231"/>
    </row>
    <row r="164" ht="7.5" customHeight="1">
      <c r="B164" s="210"/>
      <c r="C164" s="211"/>
      <c r="D164" s="211"/>
      <c r="E164" s="211"/>
      <c r="F164" s="211"/>
      <c r="G164" s="211"/>
      <c r="H164" s="211"/>
      <c r="I164" s="211"/>
      <c r="J164" s="211"/>
      <c r="K164" s="212"/>
    </row>
    <row r="165" ht="45" customHeight="1">
      <c r="B165" s="213"/>
      <c r="C165" s="214" t="s">
        <v>596</v>
      </c>
      <c r="D165" s="214"/>
      <c r="E165" s="214"/>
      <c r="F165" s="214"/>
      <c r="G165" s="214"/>
      <c r="H165" s="214"/>
      <c r="I165" s="214"/>
      <c r="J165" s="214"/>
      <c r="K165" s="215"/>
    </row>
    <row r="166" ht="17.25" customHeight="1">
      <c r="B166" s="213"/>
      <c r="C166" s="238" t="s">
        <v>524</v>
      </c>
      <c r="D166" s="238"/>
      <c r="E166" s="238"/>
      <c r="F166" s="238" t="s">
        <v>525</v>
      </c>
      <c r="G166" s="275"/>
      <c r="H166" s="276" t="s">
        <v>59</v>
      </c>
      <c r="I166" s="276" t="s">
        <v>62</v>
      </c>
      <c r="J166" s="238" t="s">
        <v>526</v>
      </c>
      <c r="K166" s="215"/>
    </row>
    <row r="167" ht="17.25" customHeight="1">
      <c r="B167" s="216"/>
      <c r="C167" s="240" t="s">
        <v>527</v>
      </c>
      <c r="D167" s="240"/>
      <c r="E167" s="240"/>
      <c r="F167" s="241" t="s">
        <v>528</v>
      </c>
      <c r="G167" s="277"/>
      <c r="H167" s="278"/>
      <c r="I167" s="278"/>
      <c r="J167" s="240" t="s">
        <v>529</v>
      </c>
      <c r="K167" s="218"/>
    </row>
    <row r="168" ht="5.25" customHeight="1">
      <c r="B168" s="246"/>
      <c r="C168" s="243"/>
      <c r="D168" s="243"/>
      <c r="E168" s="243"/>
      <c r="F168" s="243"/>
      <c r="G168" s="244"/>
      <c r="H168" s="243"/>
      <c r="I168" s="243"/>
      <c r="J168" s="243"/>
      <c r="K168" s="267"/>
    </row>
    <row r="169" ht="15" customHeight="1">
      <c r="B169" s="246"/>
      <c r="C169" s="223" t="s">
        <v>533</v>
      </c>
      <c r="D169" s="223"/>
      <c r="E169" s="223"/>
      <c r="F169" s="245" t="s">
        <v>530</v>
      </c>
      <c r="G169" s="223"/>
      <c r="H169" s="223" t="s">
        <v>570</v>
      </c>
      <c r="I169" s="223" t="s">
        <v>532</v>
      </c>
      <c r="J169" s="223">
        <v>120</v>
      </c>
      <c r="K169" s="267"/>
    </row>
    <row r="170" ht="15" customHeight="1">
      <c r="B170" s="246"/>
      <c r="C170" s="223" t="s">
        <v>579</v>
      </c>
      <c r="D170" s="223"/>
      <c r="E170" s="223"/>
      <c r="F170" s="245" t="s">
        <v>530</v>
      </c>
      <c r="G170" s="223"/>
      <c r="H170" s="223" t="s">
        <v>580</v>
      </c>
      <c r="I170" s="223" t="s">
        <v>532</v>
      </c>
      <c r="J170" s="223" t="s">
        <v>581</v>
      </c>
      <c r="K170" s="267"/>
    </row>
    <row r="171" ht="15" customHeight="1">
      <c r="B171" s="246"/>
      <c r="C171" s="223" t="s">
        <v>88</v>
      </c>
      <c r="D171" s="223"/>
      <c r="E171" s="223"/>
      <c r="F171" s="245" t="s">
        <v>530</v>
      </c>
      <c r="G171" s="223"/>
      <c r="H171" s="223" t="s">
        <v>597</v>
      </c>
      <c r="I171" s="223" t="s">
        <v>532</v>
      </c>
      <c r="J171" s="223" t="s">
        <v>581</v>
      </c>
      <c r="K171" s="267"/>
    </row>
    <row r="172" ht="15" customHeight="1">
      <c r="B172" s="246"/>
      <c r="C172" s="223" t="s">
        <v>535</v>
      </c>
      <c r="D172" s="223"/>
      <c r="E172" s="223"/>
      <c r="F172" s="245" t="s">
        <v>536</v>
      </c>
      <c r="G172" s="223"/>
      <c r="H172" s="223" t="s">
        <v>597</v>
      </c>
      <c r="I172" s="223" t="s">
        <v>532</v>
      </c>
      <c r="J172" s="223">
        <v>50</v>
      </c>
      <c r="K172" s="267"/>
    </row>
    <row r="173" ht="15" customHeight="1">
      <c r="B173" s="246"/>
      <c r="C173" s="223" t="s">
        <v>538</v>
      </c>
      <c r="D173" s="223"/>
      <c r="E173" s="223"/>
      <c r="F173" s="245" t="s">
        <v>530</v>
      </c>
      <c r="G173" s="223"/>
      <c r="H173" s="223" t="s">
        <v>597</v>
      </c>
      <c r="I173" s="223" t="s">
        <v>540</v>
      </c>
      <c r="J173" s="223"/>
      <c r="K173" s="267"/>
    </row>
    <row r="174" ht="15" customHeight="1">
      <c r="B174" s="246"/>
      <c r="C174" s="223" t="s">
        <v>549</v>
      </c>
      <c r="D174" s="223"/>
      <c r="E174" s="223"/>
      <c r="F174" s="245" t="s">
        <v>536</v>
      </c>
      <c r="G174" s="223"/>
      <c r="H174" s="223" t="s">
        <v>597</v>
      </c>
      <c r="I174" s="223" t="s">
        <v>532</v>
      </c>
      <c r="J174" s="223">
        <v>50</v>
      </c>
      <c r="K174" s="267"/>
    </row>
    <row r="175" ht="15" customHeight="1">
      <c r="B175" s="246"/>
      <c r="C175" s="223" t="s">
        <v>557</v>
      </c>
      <c r="D175" s="223"/>
      <c r="E175" s="223"/>
      <c r="F175" s="245" t="s">
        <v>536</v>
      </c>
      <c r="G175" s="223"/>
      <c r="H175" s="223" t="s">
        <v>597</v>
      </c>
      <c r="I175" s="223" t="s">
        <v>532</v>
      </c>
      <c r="J175" s="223">
        <v>50</v>
      </c>
      <c r="K175" s="267"/>
    </row>
    <row r="176" ht="15" customHeight="1">
      <c r="B176" s="246"/>
      <c r="C176" s="223" t="s">
        <v>555</v>
      </c>
      <c r="D176" s="223"/>
      <c r="E176" s="223"/>
      <c r="F176" s="245" t="s">
        <v>536</v>
      </c>
      <c r="G176" s="223"/>
      <c r="H176" s="223" t="s">
        <v>597</v>
      </c>
      <c r="I176" s="223" t="s">
        <v>532</v>
      </c>
      <c r="J176" s="223">
        <v>50</v>
      </c>
      <c r="K176" s="267"/>
    </row>
    <row r="177" ht="15" customHeight="1">
      <c r="B177" s="246"/>
      <c r="C177" s="223" t="s">
        <v>108</v>
      </c>
      <c r="D177" s="223"/>
      <c r="E177" s="223"/>
      <c r="F177" s="245" t="s">
        <v>530</v>
      </c>
      <c r="G177" s="223"/>
      <c r="H177" s="223" t="s">
        <v>598</v>
      </c>
      <c r="I177" s="223" t="s">
        <v>599</v>
      </c>
      <c r="J177" s="223"/>
      <c r="K177" s="267"/>
    </row>
    <row r="178" ht="15" customHeight="1">
      <c r="B178" s="246"/>
      <c r="C178" s="223" t="s">
        <v>62</v>
      </c>
      <c r="D178" s="223"/>
      <c r="E178" s="223"/>
      <c r="F178" s="245" t="s">
        <v>530</v>
      </c>
      <c r="G178" s="223"/>
      <c r="H178" s="223" t="s">
        <v>600</v>
      </c>
      <c r="I178" s="223" t="s">
        <v>601</v>
      </c>
      <c r="J178" s="223">
        <v>1</v>
      </c>
      <c r="K178" s="267"/>
    </row>
    <row r="179" ht="15" customHeight="1">
      <c r="B179" s="246"/>
      <c r="C179" s="223" t="s">
        <v>58</v>
      </c>
      <c r="D179" s="223"/>
      <c r="E179" s="223"/>
      <c r="F179" s="245" t="s">
        <v>530</v>
      </c>
      <c r="G179" s="223"/>
      <c r="H179" s="223" t="s">
        <v>602</v>
      </c>
      <c r="I179" s="223" t="s">
        <v>532</v>
      </c>
      <c r="J179" s="223">
        <v>20</v>
      </c>
      <c r="K179" s="267"/>
    </row>
    <row r="180" ht="15" customHeight="1">
      <c r="B180" s="246"/>
      <c r="C180" s="223" t="s">
        <v>59</v>
      </c>
      <c r="D180" s="223"/>
      <c r="E180" s="223"/>
      <c r="F180" s="245" t="s">
        <v>530</v>
      </c>
      <c r="G180" s="223"/>
      <c r="H180" s="223" t="s">
        <v>603</v>
      </c>
      <c r="I180" s="223" t="s">
        <v>532</v>
      </c>
      <c r="J180" s="223">
        <v>255</v>
      </c>
      <c r="K180" s="267"/>
    </row>
    <row r="181" ht="15" customHeight="1">
      <c r="B181" s="246"/>
      <c r="C181" s="223" t="s">
        <v>109</v>
      </c>
      <c r="D181" s="223"/>
      <c r="E181" s="223"/>
      <c r="F181" s="245" t="s">
        <v>530</v>
      </c>
      <c r="G181" s="223"/>
      <c r="H181" s="223" t="s">
        <v>494</v>
      </c>
      <c r="I181" s="223" t="s">
        <v>532</v>
      </c>
      <c r="J181" s="223">
        <v>10</v>
      </c>
      <c r="K181" s="267"/>
    </row>
    <row r="182" ht="15" customHeight="1">
      <c r="B182" s="246"/>
      <c r="C182" s="223" t="s">
        <v>110</v>
      </c>
      <c r="D182" s="223"/>
      <c r="E182" s="223"/>
      <c r="F182" s="245" t="s">
        <v>530</v>
      </c>
      <c r="G182" s="223"/>
      <c r="H182" s="223" t="s">
        <v>604</v>
      </c>
      <c r="I182" s="223" t="s">
        <v>565</v>
      </c>
      <c r="J182" s="223"/>
      <c r="K182" s="267"/>
    </row>
    <row r="183" ht="15" customHeight="1">
      <c r="B183" s="246"/>
      <c r="C183" s="223" t="s">
        <v>605</v>
      </c>
      <c r="D183" s="223"/>
      <c r="E183" s="223"/>
      <c r="F183" s="245" t="s">
        <v>530</v>
      </c>
      <c r="G183" s="223"/>
      <c r="H183" s="223" t="s">
        <v>606</v>
      </c>
      <c r="I183" s="223" t="s">
        <v>565</v>
      </c>
      <c r="J183" s="223"/>
      <c r="K183" s="267"/>
    </row>
    <row r="184" ht="15" customHeight="1">
      <c r="B184" s="246"/>
      <c r="C184" s="223" t="s">
        <v>594</v>
      </c>
      <c r="D184" s="223"/>
      <c r="E184" s="223"/>
      <c r="F184" s="245" t="s">
        <v>530</v>
      </c>
      <c r="G184" s="223"/>
      <c r="H184" s="223" t="s">
        <v>607</v>
      </c>
      <c r="I184" s="223" t="s">
        <v>565</v>
      </c>
      <c r="J184" s="223"/>
      <c r="K184" s="267"/>
    </row>
    <row r="185" ht="15" customHeight="1">
      <c r="B185" s="246"/>
      <c r="C185" s="223" t="s">
        <v>112</v>
      </c>
      <c r="D185" s="223"/>
      <c r="E185" s="223"/>
      <c r="F185" s="245" t="s">
        <v>536</v>
      </c>
      <c r="G185" s="223"/>
      <c r="H185" s="223" t="s">
        <v>608</v>
      </c>
      <c r="I185" s="223" t="s">
        <v>532</v>
      </c>
      <c r="J185" s="223">
        <v>50</v>
      </c>
      <c r="K185" s="267"/>
    </row>
    <row r="186" ht="15" customHeight="1">
      <c r="B186" s="246"/>
      <c r="C186" s="223" t="s">
        <v>609</v>
      </c>
      <c r="D186" s="223"/>
      <c r="E186" s="223"/>
      <c r="F186" s="245" t="s">
        <v>536</v>
      </c>
      <c r="G186" s="223"/>
      <c r="H186" s="223" t="s">
        <v>610</v>
      </c>
      <c r="I186" s="223" t="s">
        <v>611</v>
      </c>
      <c r="J186" s="223"/>
      <c r="K186" s="267"/>
    </row>
    <row r="187" ht="15" customHeight="1">
      <c r="B187" s="246"/>
      <c r="C187" s="223" t="s">
        <v>612</v>
      </c>
      <c r="D187" s="223"/>
      <c r="E187" s="223"/>
      <c r="F187" s="245" t="s">
        <v>536</v>
      </c>
      <c r="G187" s="223"/>
      <c r="H187" s="223" t="s">
        <v>613</v>
      </c>
      <c r="I187" s="223" t="s">
        <v>611</v>
      </c>
      <c r="J187" s="223"/>
      <c r="K187" s="267"/>
    </row>
    <row r="188" ht="15" customHeight="1">
      <c r="B188" s="246"/>
      <c r="C188" s="223" t="s">
        <v>614</v>
      </c>
      <c r="D188" s="223"/>
      <c r="E188" s="223"/>
      <c r="F188" s="245" t="s">
        <v>536</v>
      </c>
      <c r="G188" s="223"/>
      <c r="H188" s="223" t="s">
        <v>615</v>
      </c>
      <c r="I188" s="223" t="s">
        <v>611</v>
      </c>
      <c r="J188" s="223"/>
      <c r="K188" s="267"/>
    </row>
    <row r="189" ht="15" customHeight="1">
      <c r="B189" s="246"/>
      <c r="C189" s="279" t="s">
        <v>616</v>
      </c>
      <c r="D189" s="223"/>
      <c r="E189" s="223"/>
      <c r="F189" s="245" t="s">
        <v>536</v>
      </c>
      <c r="G189" s="223"/>
      <c r="H189" s="223" t="s">
        <v>617</v>
      </c>
      <c r="I189" s="223" t="s">
        <v>618</v>
      </c>
      <c r="J189" s="280" t="s">
        <v>619</v>
      </c>
      <c r="K189" s="267"/>
    </row>
    <row r="190" ht="15" customHeight="1">
      <c r="B190" s="246"/>
      <c r="C190" s="230" t="s">
        <v>47</v>
      </c>
      <c r="D190" s="223"/>
      <c r="E190" s="223"/>
      <c r="F190" s="245" t="s">
        <v>530</v>
      </c>
      <c r="G190" s="223"/>
      <c r="H190" s="220" t="s">
        <v>620</v>
      </c>
      <c r="I190" s="223" t="s">
        <v>621</v>
      </c>
      <c r="J190" s="223"/>
      <c r="K190" s="267"/>
    </row>
    <row r="191" ht="15" customHeight="1">
      <c r="B191" s="246"/>
      <c r="C191" s="230" t="s">
        <v>622</v>
      </c>
      <c r="D191" s="223"/>
      <c r="E191" s="223"/>
      <c r="F191" s="245" t="s">
        <v>530</v>
      </c>
      <c r="G191" s="223"/>
      <c r="H191" s="223" t="s">
        <v>623</v>
      </c>
      <c r="I191" s="223" t="s">
        <v>565</v>
      </c>
      <c r="J191" s="223"/>
      <c r="K191" s="267"/>
    </row>
    <row r="192" ht="15" customHeight="1">
      <c r="B192" s="246"/>
      <c r="C192" s="230" t="s">
        <v>624</v>
      </c>
      <c r="D192" s="223"/>
      <c r="E192" s="223"/>
      <c r="F192" s="245" t="s">
        <v>530</v>
      </c>
      <c r="G192" s="223"/>
      <c r="H192" s="223" t="s">
        <v>625</v>
      </c>
      <c r="I192" s="223" t="s">
        <v>565</v>
      </c>
      <c r="J192" s="223"/>
      <c r="K192" s="267"/>
    </row>
    <row r="193" ht="15" customHeight="1">
      <c r="B193" s="246"/>
      <c r="C193" s="230" t="s">
        <v>626</v>
      </c>
      <c r="D193" s="223"/>
      <c r="E193" s="223"/>
      <c r="F193" s="245" t="s">
        <v>536</v>
      </c>
      <c r="G193" s="223"/>
      <c r="H193" s="223" t="s">
        <v>627</v>
      </c>
      <c r="I193" s="223" t="s">
        <v>565</v>
      </c>
      <c r="J193" s="223"/>
      <c r="K193" s="267"/>
    </row>
    <row r="194" ht="15" customHeight="1">
      <c r="B194" s="273"/>
      <c r="C194" s="281"/>
      <c r="D194" s="255"/>
      <c r="E194" s="255"/>
      <c r="F194" s="255"/>
      <c r="G194" s="255"/>
      <c r="H194" s="255"/>
      <c r="I194" s="255"/>
      <c r="J194" s="255"/>
      <c r="K194" s="274"/>
    </row>
    <row r="195" ht="18.75" customHeight="1">
      <c r="B195" s="220"/>
      <c r="C195" s="223"/>
      <c r="D195" s="223"/>
      <c r="E195" s="223"/>
      <c r="F195" s="245"/>
      <c r="G195" s="223"/>
      <c r="H195" s="223"/>
      <c r="I195" s="223"/>
      <c r="J195" s="223"/>
      <c r="K195" s="220"/>
    </row>
    <row r="196" ht="18.75" customHeight="1">
      <c r="B196" s="220"/>
      <c r="C196" s="223"/>
      <c r="D196" s="223"/>
      <c r="E196" s="223"/>
      <c r="F196" s="245"/>
      <c r="G196" s="223"/>
      <c r="H196" s="223"/>
      <c r="I196" s="223"/>
      <c r="J196" s="223"/>
      <c r="K196" s="220"/>
    </row>
    <row r="197" ht="18.75" customHeight="1">
      <c r="B197" s="231"/>
      <c r="C197" s="231"/>
      <c r="D197" s="231"/>
      <c r="E197" s="231"/>
      <c r="F197" s="231"/>
      <c r="G197" s="231"/>
      <c r="H197" s="231"/>
      <c r="I197" s="231"/>
      <c r="J197" s="231"/>
      <c r="K197" s="231"/>
    </row>
    <row r="198" ht="13.5">
      <c r="B198" s="210"/>
      <c r="C198" s="211"/>
      <c r="D198" s="211"/>
      <c r="E198" s="211"/>
      <c r="F198" s="211"/>
      <c r="G198" s="211"/>
      <c r="H198" s="211"/>
      <c r="I198" s="211"/>
      <c r="J198" s="211"/>
      <c r="K198" s="212"/>
    </row>
    <row r="199" ht="21">
      <c r="B199" s="213"/>
      <c r="C199" s="214" t="s">
        <v>628</v>
      </c>
      <c r="D199" s="214"/>
      <c r="E199" s="214"/>
      <c r="F199" s="214"/>
      <c r="G199" s="214"/>
      <c r="H199" s="214"/>
      <c r="I199" s="214"/>
      <c r="J199" s="214"/>
      <c r="K199" s="215"/>
    </row>
    <row r="200" ht="25.5" customHeight="1">
      <c r="B200" s="213"/>
      <c r="C200" s="282" t="s">
        <v>629</v>
      </c>
      <c r="D200" s="282"/>
      <c r="E200" s="282"/>
      <c r="F200" s="282" t="s">
        <v>630</v>
      </c>
      <c r="G200" s="283"/>
      <c r="H200" s="282" t="s">
        <v>631</v>
      </c>
      <c r="I200" s="282"/>
      <c r="J200" s="282"/>
      <c r="K200" s="215"/>
    </row>
    <row r="201" ht="5.25" customHeight="1">
      <c r="B201" s="246"/>
      <c r="C201" s="243"/>
      <c r="D201" s="243"/>
      <c r="E201" s="243"/>
      <c r="F201" s="243"/>
      <c r="G201" s="223"/>
      <c r="H201" s="243"/>
      <c r="I201" s="243"/>
      <c r="J201" s="243"/>
      <c r="K201" s="267"/>
    </row>
    <row r="202" ht="15" customHeight="1">
      <c r="B202" s="246"/>
      <c r="C202" s="223" t="s">
        <v>621</v>
      </c>
      <c r="D202" s="223"/>
      <c r="E202" s="223"/>
      <c r="F202" s="245" t="s">
        <v>48</v>
      </c>
      <c r="G202" s="223"/>
      <c r="H202" s="223" t="s">
        <v>632</v>
      </c>
      <c r="I202" s="223"/>
      <c r="J202" s="223"/>
      <c r="K202" s="267"/>
    </row>
    <row r="203" ht="15" customHeight="1">
      <c r="B203" s="246"/>
      <c r="C203" s="252"/>
      <c r="D203" s="223"/>
      <c r="E203" s="223"/>
      <c r="F203" s="245" t="s">
        <v>49</v>
      </c>
      <c r="G203" s="223"/>
      <c r="H203" s="223" t="s">
        <v>633</v>
      </c>
      <c r="I203" s="223"/>
      <c r="J203" s="223"/>
      <c r="K203" s="267"/>
    </row>
    <row r="204" ht="15" customHeight="1">
      <c r="B204" s="246"/>
      <c r="C204" s="252"/>
      <c r="D204" s="223"/>
      <c r="E204" s="223"/>
      <c r="F204" s="245" t="s">
        <v>52</v>
      </c>
      <c r="G204" s="223"/>
      <c r="H204" s="223" t="s">
        <v>634</v>
      </c>
      <c r="I204" s="223"/>
      <c r="J204" s="223"/>
      <c r="K204" s="267"/>
    </row>
    <row r="205" ht="15" customHeight="1">
      <c r="B205" s="246"/>
      <c r="C205" s="223"/>
      <c r="D205" s="223"/>
      <c r="E205" s="223"/>
      <c r="F205" s="245" t="s">
        <v>50</v>
      </c>
      <c r="G205" s="223"/>
      <c r="H205" s="223" t="s">
        <v>635</v>
      </c>
      <c r="I205" s="223"/>
      <c r="J205" s="223"/>
      <c r="K205" s="267"/>
    </row>
    <row r="206" ht="15" customHeight="1">
      <c r="B206" s="246"/>
      <c r="C206" s="223"/>
      <c r="D206" s="223"/>
      <c r="E206" s="223"/>
      <c r="F206" s="245" t="s">
        <v>51</v>
      </c>
      <c r="G206" s="223"/>
      <c r="H206" s="223" t="s">
        <v>636</v>
      </c>
      <c r="I206" s="223"/>
      <c r="J206" s="223"/>
      <c r="K206" s="267"/>
    </row>
    <row r="207" ht="15" customHeight="1">
      <c r="B207" s="246"/>
      <c r="C207" s="223"/>
      <c r="D207" s="223"/>
      <c r="E207" s="223"/>
      <c r="F207" s="245"/>
      <c r="G207" s="223"/>
      <c r="H207" s="223"/>
      <c r="I207" s="223"/>
      <c r="J207" s="223"/>
      <c r="K207" s="267"/>
    </row>
    <row r="208" ht="15" customHeight="1">
      <c r="B208" s="246"/>
      <c r="C208" s="223" t="s">
        <v>577</v>
      </c>
      <c r="D208" s="223"/>
      <c r="E208" s="223"/>
      <c r="F208" s="245" t="s">
        <v>83</v>
      </c>
      <c r="G208" s="223"/>
      <c r="H208" s="223" t="s">
        <v>637</v>
      </c>
      <c r="I208" s="223"/>
      <c r="J208" s="223"/>
      <c r="K208" s="267"/>
    </row>
    <row r="209" ht="15" customHeight="1">
      <c r="B209" s="246"/>
      <c r="C209" s="252"/>
      <c r="D209" s="223"/>
      <c r="E209" s="223"/>
      <c r="F209" s="245" t="s">
        <v>473</v>
      </c>
      <c r="G209" s="223"/>
      <c r="H209" s="223" t="s">
        <v>474</v>
      </c>
      <c r="I209" s="223"/>
      <c r="J209" s="223"/>
      <c r="K209" s="267"/>
    </row>
    <row r="210" ht="15" customHeight="1">
      <c r="B210" s="246"/>
      <c r="C210" s="223"/>
      <c r="D210" s="223"/>
      <c r="E210" s="223"/>
      <c r="F210" s="245" t="s">
        <v>471</v>
      </c>
      <c r="G210" s="223"/>
      <c r="H210" s="223" t="s">
        <v>638</v>
      </c>
      <c r="I210" s="223"/>
      <c r="J210" s="223"/>
      <c r="K210" s="267"/>
    </row>
    <row r="211" ht="15" customHeight="1">
      <c r="B211" s="284"/>
      <c r="C211" s="252"/>
      <c r="D211" s="252"/>
      <c r="E211" s="252"/>
      <c r="F211" s="245" t="s">
        <v>475</v>
      </c>
      <c r="G211" s="230"/>
      <c r="H211" s="271" t="s">
        <v>476</v>
      </c>
      <c r="I211" s="271"/>
      <c r="J211" s="271"/>
      <c r="K211" s="285"/>
    </row>
    <row r="212" ht="15" customHeight="1">
      <c r="B212" s="284"/>
      <c r="C212" s="252"/>
      <c r="D212" s="252"/>
      <c r="E212" s="252"/>
      <c r="F212" s="245" t="s">
        <v>477</v>
      </c>
      <c r="G212" s="230"/>
      <c r="H212" s="271" t="s">
        <v>639</v>
      </c>
      <c r="I212" s="271"/>
      <c r="J212" s="271"/>
      <c r="K212" s="285"/>
    </row>
    <row r="213" ht="15" customHeight="1">
      <c r="B213" s="284"/>
      <c r="C213" s="252"/>
      <c r="D213" s="252"/>
      <c r="E213" s="252"/>
      <c r="F213" s="286"/>
      <c r="G213" s="230"/>
      <c r="H213" s="287"/>
      <c r="I213" s="287"/>
      <c r="J213" s="287"/>
      <c r="K213" s="285"/>
    </row>
    <row r="214" ht="15" customHeight="1">
      <c r="B214" s="284"/>
      <c r="C214" s="223" t="s">
        <v>601</v>
      </c>
      <c r="D214" s="252"/>
      <c r="E214" s="252"/>
      <c r="F214" s="245">
        <v>1</v>
      </c>
      <c r="G214" s="230"/>
      <c r="H214" s="271" t="s">
        <v>640</v>
      </c>
      <c r="I214" s="271"/>
      <c r="J214" s="271"/>
      <c r="K214" s="285"/>
    </row>
    <row r="215" ht="15" customHeight="1">
      <c r="B215" s="284"/>
      <c r="C215" s="252"/>
      <c r="D215" s="252"/>
      <c r="E215" s="252"/>
      <c r="F215" s="245">
        <v>2</v>
      </c>
      <c r="G215" s="230"/>
      <c r="H215" s="271" t="s">
        <v>641</v>
      </c>
      <c r="I215" s="271"/>
      <c r="J215" s="271"/>
      <c r="K215" s="285"/>
    </row>
    <row r="216" ht="15" customHeight="1">
      <c r="B216" s="284"/>
      <c r="C216" s="252"/>
      <c r="D216" s="252"/>
      <c r="E216" s="252"/>
      <c r="F216" s="245">
        <v>3</v>
      </c>
      <c r="G216" s="230"/>
      <c r="H216" s="271" t="s">
        <v>642</v>
      </c>
      <c r="I216" s="271"/>
      <c r="J216" s="271"/>
      <c r="K216" s="285"/>
    </row>
    <row r="217" ht="15" customHeight="1">
      <c r="B217" s="284"/>
      <c r="C217" s="252"/>
      <c r="D217" s="252"/>
      <c r="E217" s="252"/>
      <c r="F217" s="245">
        <v>4</v>
      </c>
      <c r="G217" s="230"/>
      <c r="H217" s="271" t="s">
        <v>643</v>
      </c>
      <c r="I217" s="271"/>
      <c r="J217" s="271"/>
      <c r="K217" s="285"/>
    </row>
    <row r="218" ht="12.75" customHeight="1">
      <c r="B218" s="288"/>
      <c r="C218" s="289"/>
      <c r="D218" s="289"/>
      <c r="E218" s="289"/>
      <c r="F218" s="289"/>
      <c r="G218" s="289"/>
      <c r="H218" s="289"/>
      <c r="I218" s="289"/>
      <c r="J218" s="289"/>
      <c r="K218" s="290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Vasek-PC\Vasek</dc:creator>
  <cp:lastModifiedBy>Vasek-PC\Vasek</cp:lastModifiedBy>
  <dcterms:created xsi:type="dcterms:W3CDTF">2019-03-12T08:38:45Z</dcterms:created>
  <dcterms:modified xsi:type="dcterms:W3CDTF">2019-03-12T08:38:47Z</dcterms:modified>
</cp:coreProperties>
</file>